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10" windowHeight="8565" activeTab="0"/>
  </bookViews>
  <sheets>
    <sheet name="ΓΕΝΙΚΟΣ" sheetId="1" r:id="rId1"/>
    <sheet name="ΕΝΟΠΟΙΗΜΕΝΟΣ " sheetId="2" r:id="rId2"/>
  </sheets>
  <externalReferences>
    <externalReference r:id="rId5"/>
  </externalReferences>
  <definedNames>
    <definedName name="_xlnm.Print_Area" localSheetId="1">'ΕΝΟΠΟΙΗΜΕΝΟΣ '!$A$1:$Y$171</definedName>
  </definedNames>
  <calcPr fullCalcOnLoad="1"/>
</workbook>
</file>

<file path=xl/sharedStrings.xml><?xml version="1.0" encoding="utf-8"?>
<sst xmlns="http://schemas.openxmlformats.org/spreadsheetml/2006/main" count="606" uniqueCount="278">
  <si>
    <t>SPACE HELLAS A.E.</t>
  </si>
  <si>
    <t>ΕΜΠΟΡΙO ΑΝΤΙΠΡΟΣΩΠΕΙΕΣ - ΕΙΣΑΓΩΓΕΣ - ΕΞΑΓΩΓΕΣ</t>
  </si>
  <si>
    <t>ΓΕΝΙΚΟΣ ΙΣΟΛΟΓΙΣΜΟΣ ΤΗΣ 31ης ΔΕΚΕΜΒΡΙΟΥ 2003 (18η ΕΤΑΙΡΙΚΗ ΧΡΗΣΗ (1η ΙΑΝΟΥΑΡΙΟΥ - 31η ΔΕΚΕΜΒΡΙΟΥ 2003)</t>
  </si>
  <si>
    <t>ΑΡ. ΜΑΕ 13966/06/Β/86/95</t>
  </si>
  <si>
    <t>ΕΝΕΡΓΗΤΙΚΟ</t>
  </si>
  <si>
    <t>ΠΑΘΗΤΙΚΟ</t>
  </si>
  <si>
    <t>Ποσά κλειόμενης χρήσεως 2003</t>
  </si>
  <si>
    <t>Ποσά προηγούμενης χρήσεως 2002</t>
  </si>
  <si>
    <t>Ποσά   κλειομένης</t>
  </si>
  <si>
    <t>Ποσά   προηγούμενης</t>
  </si>
  <si>
    <t>Αξία κτήσεως</t>
  </si>
  <si>
    <t>Αποσβέσεις</t>
  </si>
  <si>
    <t>Αναπόσβ.αξία</t>
  </si>
  <si>
    <t>χρήση   2003</t>
  </si>
  <si>
    <t>χρήση   2002</t>
  </si>
  <si>
    <t>Β.</t>
  </si>
  <si>
    <t>ΕΞΟΔΑ ΕΓΚΑΤΑΣΤΑΣΕΩΣ</t>
  </si>
  <si>
    <t>Α.</t>
  </si>
  <si>
    <t>ΙΔΙΑ ΚΕΦΑΛΑΙΑ</t>
  </si>
  <si>
    <t>1.</t>
  </si>
  <si>
    <t>Εξοδα ίδρυσης και πρώτης εγκατάστασης</t>
  </si>
  <si>
    <t>Ι.</t>
  </si>
  <si>
    <t>Μετοχικό κεφάλαιο</t>
  </si>
  <si>
    <t>4.</t>
  </si>
  <si>
    <t>Λοιπά έξοδα εγκαταστάσεως</t>
  </si>
  <si>
    <t>(26.326.120 Μετοχές των 0,32 €)</t>
  </si>
  <si>
    <t xml:space="preserve">ΙΙ. </t>
  </si>
  <si>
    <t>Διαφορά από έκδοση μετοχών υπέρ το άρτιο</t>
  </si>
  <si>
    <t>Γ.</t>
  </si>
  <si>
    <t>ΠΑΓΙΟ ΕΝΕΡΓΗΤΙΚΟ</t>
  </si>
  <si>
    <t xml:space="preserve"> Ι.</t>
  </si>
  <si>
    <t>Ασώματες ακινητοποιήσεις</t>
  </si>
  <si>
    <t>5.</t>
  </si>
  <si>
    <t>Λοιπες ασωματες ακινητοποιησεις</t>
  </si>
  <si>
    <t>ΙΙΙ.</t>
  </si>
  <si>
    <t>Διαφορές αναπροσαρμογής-Επιχορηγήσεις επενδύσεων</t>
  </si>
  <si>
    <t>2.</t>
  </si>
  <si>
    <t>Διαφορές από αναπρ.αξίας λοιπών  περ.στοιχείων</t>
  </si>
  <si>
    <t xml:space="preserve"> ΙΙ.</t>
  </si>
  <si>
    <t>Ενσώματες ακινητοποιήσεις</t>
  </si>
  <si>
    <t>Γήπεδα-Οικόπεδα</t>
  </si>
  <si>
    <t>3.</t>
  </si>
  <si>
    <t>Κτίρια -εγκατ/σεις κτιρ.-τεχν. έργα</t>
  </si>
  <si>
    <t xml:space="preserve"> IV.</t>
  </si>
  <si>
    <t xml:space="preserve">Αποθεματικά Κεφάλαια </t>
  </si>
  <si>
    <t>Μηχανήματα-Τεχνικές εγκαταστάσεις και  λοιπός μηχανολογικός εξοπλισμός</t>
  </si>
  <si>
    <t>Τακτικό αποθεματικό</t>
  </si>
  <si>
    <t>Μεταφορικά μέσα</t>
  </si>
  <si>
    <t xml:space="preserve">μείον: </t>
  </si>
  <si>
    <t>Ζημία από πώληση ή υποτίμηση συμμ/χών &amp; χρεογράφων  προς συμψηφισμό</t>
  </si>
  <si>
    <t>6.</t>
  </si>
  <si>
    <t>Έπιπλα και λοιπός εξοπλισμός</t>
  </si>
  <si>
    <t>Αφορολόγητα αποθεματικά ειδ. διατ. νόμων</t>
  </si>
  <si>
    <t>7.</t>
  </si>
  <si>
    <t>Ακινητοποιήσεις υπό εκτέλ. και προκαταβολές</t>
  </si>
  <si>
    <t>Σύνολο ακινητοποιήσεων (ΓΙ+ΓΙΙ)</t>
  </si>
  <si>
    <t xml:space="preserve">  V.</t>
  </si>
  <si>
    <t>Αποτελέσματα εις νέο</t>
  </si>
  <si>
    <t>Συμμετοχές και άλλες μακροπρόθεσμες  χρηματοοικονομικές απαιτήσεις</t>
  </si>
  <si>
    <t>Υπόλοιπο ζημιών προηγουμενων χρήσεων</t>
  </si>
  <si>
    <t>Συμμετοχές σε συνδεδεμένες επιχειρήσεις</t>
  </si>
  <si>
    <t>Υπόλοιπο ζημιων χρησεως εις νέο</t>
  </si>
  <si>
    <t>Συμμετοχές σε λοιπές επιχειρήσεις</t>
  </si>
  <si>
    <t xml:space="preserve">Σύνολο ιδίων κεφαλαίων (ΑΙ+ΑΙΙ+ΑΙΙΙ+ΑIV+AV) </t>
  </si>
  <si>
    <t xml:space="preserve">      Μείον: Προβλεψεις για υποτιμήσεις</t>
  </si>
  <si>
    <t>B.</t>
  </si>
  <si>
    <t>ΠΡΟΒΛΕΨΕΙΣ ΓΙΑ ΚΙΝΔΥΝΟΥΣ ΚΑΙ ΕΞΟΔΑ</t>
  </si>
  <si>
    <t>Τίτλοι με χαρακτήρα ακινητοποιήσεων</t>
  </si>
  <si>
    <t xml:space="preserve"> Λοιπές προβλέψεις</t>
  </si>
  <si>
    <t>Λοιπές μακροπρόθεσμες απαιτήσεις</t>
  </si>
  <si>
    <t>ΥΠΟΧΡΕΩΣΕΙΣ</t>
  </si>
  <si>
    <t>Σύνολο πάγιου ενεργητικού (ΓΙ+ΓΙΙ+ΓΙΙΙ)</t>
  </si>
  <si>
    <t xml:space="preserve">  Ι.</t>
  </si>
  <si>
    <t>.Μακροπρόθεσμες υποχρεώσεις</t>
  </si>
  <si>
    <t>Δ.</t>
  </si>
  <si>
    <t>ΚΥΚΛΟΦΟΡΟΥΝ ΕΝΕΡΓΗΤΙΚΟ</t>
  </si>
  <si>
    <t>8.</t>
  </si>
  <si>
    <t>Λοιπές μακροπρόθεσμες υποχρεώσεις</t>
  </si>
  <si>
    <t>Αποθέματα</t>
  </si>
  <si>
    <t>.Εμπορεύματα</t>
  </si>
  <si>
    <t>Πρώτες και βοηθητικές ύλες-αναλώσιμα υλικά-ανταλλακτικά και είδη συσκευασίας</t>
  </si>
  <si>
    <t>Προκαταβολές για αγορές αποθεμάτων</t>
  </si>
  <si>
    <t>Προμηθευτές</t>
  </si>
  <si>
    <t>2α.</t>
  </si>
  <si>
    <t>Επιταγές πληρωτέες (μεταχρ/νες)</t>
  </si>
  <si>
    <t>ΙΙ.</t>
  </si>
  <si>
    <t>Απαιτήσεις</t>
  </si>
  <si>
    <t>Τράπεζες Λ/βραχυπρόθεσμων υποχρεώσεων</t>
  </si>
  <si>
    <t>Πελάτες</t>
  </si>
  <si>
    <t>Προκαταβολές πελατών</t>
  </si>
  <si>
    <t>Μείον:Προβλέψεις</t>
  </si>
  <si>
    <t>Υποχρεώσεις απο φόρους-τέλη</t>
  </si>
  <si>
    <t>3α.</t>
  </si>
  <si>
    <t>Επιταγές εισπρακτέες (μεταχρονολογημένες)</t>
  </si>
  <si>
    <t>Ασφαλιστικοί οργανισμοί</t>
  </si>
  <si>
    <t>3β.</t>
  </si>
  <si>
    <t>Επιταγές σε καθυστέρηση</t>
  </si>
  <si>
    <t>10.</t>
  </si>
  <si>
    <t>Μερίσματα πληρωτέα</t>
  </si>
  <si>
    <t>Βραχυπρόθεσμες Απαιτήσεις κατά λοιπών συμ.ενδ.επιχ</t>
  </si>
  <si>
    <t>11.</t>
  </si>
  <si>
    <t>Πιστωτές διάφοροι</t>
  </si>
  <si>
    <t>Επισφαλείς -επίδικοι πελάτες και χρεώστες</t>
  </si>
  <si>
    <t xml:space="preserve">Σύνολο υποχρεώσεων (ΓΙ+ΓΙΙ) </t>
  </si>
  <si>
    <t>Χρεώστες διάφοροι</t>
  </si>
  <si>
    <t>12.</t>
  </si>
  <si>
    <t>Λογαριασμοί διαχειρήσεως-προκαταβολών και πιστώσεων</t>
  </si>
  <si>
    <t xml:space="preserve"> Χρεόγραφα</t>
  </si>
  <si>
    <t>Μετοχές</t>
  </si>
  <si>
    <t xml:space="preserve">Μείον Προβλέψεις για υποτίμηση Μετοχών </t>
  </si>
  <si>
    <t>ΙV.</t>
  </si>
  <si>
    <t>Διαθέσιμα</t>
  </si>
  <si>
    <t>Ταμείο</t>
  </si>
  <si>
    <t>Καταθέσεις όψεως και προθεσμίας</t>
  </si>
  <si>
    <t>ΜΕΤΑΒΑΤΙΚΟΙ ΛΟΓΑΡΙΑΣΜΟΙ ΠΑΘΗΤΙΚΟΥ</t>
  </si>
  <si>
    <t>Σύνολο κυκλοφορούντος ενεργητικού (ΔΙ+ΔΙΙ+ΔΙΙΙ+ΔΙV)</t>
  </si>
  <si>
    <t>Έσοδα επομένων χρήσεων</t>
  </si>
  <si>
    <t>Ε.</t>
  </si>
  <si>
    <t>ΜΕΤΑΒΑΤΙΚΟΙ ΛΟΓΑΡΙΑΣΜΟΙ ΕΝΕΡΓΗΤΙΚΟΥ</t>
  </si>
  <si>
    <t>Εξοδα χρήσεως δουλευμένα</t>
  </si>
  <si>
    <t>Εξοδα επομένων χρήσεων</t>
  </si>
  <si>
    <t>Εσοδα χρήσης εισπρακτέα</t>
  </si>
  <si>
    <t>ΓΕΝΙΚΟ ΣΥΝΟΛΟ ΕΝΕΡΓΗΤΙΚΟΥ (Β+Γ+Δ+Ε)</t>
  </si>
  <si>
    <t>ΓΕΝΙΚΟ ΣΥΝΟΛΟ ΠΑΘΗΤΙΚΟΥ (Α+Β+Γ+Δ)</t>
  </si>
  <si>
    <t>ΛΟΓΑΡΙΑΣΜΟΙ ΤΑΞΕΩΣ ΧΡΕΩΣΤΙΚΟΙ</t>
  </si>
  <si>
    <t>Αλλότρια περιουσιακά στοιχεία</t>
  </si>
  <si>
    <t>Χρεωστικοί λ/σμοί εγγυήσεων &amp; εμπράγμ.ασφαλειών</t>
  </si>
  <si>
    <t>ΛΟΓΑΡΙΑΣΜΟΙ ΤΑΞΕΩΣ ΠΙΣΤΩΤΙΚΟΙ</t>
  </si>
  <si>
    <t>Δικαιούχοι αλότριων περιουσιακών στοιχείων</t>
  </si>
  <si>
    <t>Πιστωτικοί λ/σμοί εγγυήσεων &amp; εμπράγμ.ασφαλειών</t>
  </si>
  <si>
    <t>Λοιποί λογαριασμοί τάξεως</t>
  </si>
  <si>
    <t xml:space="preserve">ΣΗΜΕΙΩΣΕΙΣ: </t>
  </si>
  <si>
    <t>2. Δεν υπάρχουν βάρη επί των ακινήτων της εταιρείας.</t>
  </si>
  <si>
    <t>3. Η τελευταία αναπροσαρμογή των ακινήτων σύμφωνα με το Ν. 2065/92 έγινε την 31-12-2000.</t>
  </si>
  <si>
    <t>7. Εκτός από επίδικη διεκδίκηση ποσού EURO 431.401,32 περίπου δεν υπάρχουν άλλες επίδικες διαφορές της εταιρείας ή</t>
  </si>
  <si>
    <t>δικαστικές αποφάσεις που ενδέχεται να έχουν σημαντική επίπτωση στην οικονομική κατάσταση.</t>
  </si>
  <si>
    <t>8. Η εταιρεία έχει ελεγχθεί φορολογικά μέχρι και τη χρήση 2002.</t>
  </si>
  <si>
    <t xml:space="preserve"> ΚΑΤΑΣΤΑΣΗ ΛΟΓΑΡΙΑΣΜΟΥ ΑΠΟΤΕΛΕΣΜΑΤΩΝ ΧΡΗΣΕΩΣ 31ης ΔΕΚΕΜΒΡΙΟΥ 2003 (1 ΙΑΝΟΥΑΡΙΟΥ -31 ΔΕΚΕΜΒΡΙΟΥ  2003 )</t>
  </si>
  <si>
    <t>ΠΙΝΑΚΑΣ ΔΙΑΘΕΣΕΩΣ ΑΠΟΤΕΛΕΣΜΑΤΩΝ</t>
  </si>
  <si>
    <t>Ποσά κλειομένης</t>
  </si>
  <si>
    <t>Ποσά προηγούμενης</t>
  </si>
  <si>
    <t>Αποτελέσματα εκμεταλλεύσεως</t>
  </si>
  <si>
    <t>χρήσης2003</t>
  </si>
  <si>
    <t>χρήσης2002</t>
  </si>
  <si>
    <t>Κύκλος εργασιών (πωλήσεις)</t>
  </si>
  <si>
    <t>Καθαρά αποτελέσματα (ζημιές) χρησεως</t>
  </si>
  <si>
    <t>Μείον:</t>
  </si>
  <si>
    <t>Κόστος πωλήσεων</t>
  </si>
  <si>
    <t>Μικτά αποτελέσματα (κέρδη) εκμεταλλεύσεως</t>
  </si>
  <si>
    <t>Πλέον:</t>
  </si>
  <si>
    <t>Αλλα έσοδα εκμεταλλεύσεως</t>
  </si>
  <si>
    <t>Διαφορές φορολογικού ελέγχου προηγ. χρήσεων</t>
  </si>
  <si>
    <t>Σύνολο</t>
  </si>
  <si>
    <t>Εξοδα διοικητικής λειτουργίας</t>
  </si>
  <si>
    <t>Εξοδα λειτουργ. Ερευν. &amp; αναπτ.</t>
  </si>
  <si>
    <t>Κέρδη πώλ.συμμ.&amp; χρεογρ.μεταφ.στον πινακα συμψ.</t>
  </si>
  <si>
    <t>Εξοδα λειτουργίας διαθέσεως</t>
  </si>
  <si>
    <t>(Για την μεταφ.των ακολούθων ποσών στον πιν.συμψ.)</t>
  </si>
  <si>
    <t>Πλέον :</t>
  </si>
  <si>
    <t>Εσοδα συμμετοχών</t>
  </si>
  <si>
    <t xml:space="preserve">Εσοδα χρεογράφων </t>
  </si>
  <si>
    <t>Κέρδη πωλήσεως συμμετοχών &amp; χρεογράφων</t>
  </si>
  <si>
    <t>Πιστωτικοί τόκοι και συναφή έξοδα</t>
  </si>
  <si>
    <t xml:space="preserve">Προβλέψεις υποτιμήσεως συμμ. &amp; χρεογράφων </t>
  </si>
  <si>
    <t>Εξοδα &amp; ζημίες συμμετοχών &amp; χρεογρ.</t>
  </si>
  <si>
    <t>ΠΙΝΑΚΑΣ ΣΥΜΨΗΦΙΣΜΟΥ</t>
  </si>
  <si>
    <t>Κέρδη από πώληση συμμ.&amp; χρεογρ.</t>
  </si>
  <si>
    <t>Χρεωστικοί τόκοι και συναφή έξοδα</t>
  </si>
  <si>
    <t>Ολικά αποτελέσματα (ζημίες) εκμεταλλεύσεως</t>
  </si>
  <si>
    <t>ΙΙ.Πλέον (ή μείον):Εκτακτα αποτελέσματα</t>
  </si>
  <si>
    <t>Εκτακτα και ανόργανα έσοδα</t>
  </si>
  <si>
    <t>Εκτακτα κέρδη</t>
  </si>
  <si>
    <t>Εσοδα προηγ. χρήσεων</t>
  </si>
  <si>
    <t xml:space="preserve">Υπολοιπο Ζημιών προηγούμενων χρήσεων </t>
  </si>
  <si>
    <t xml:space="preserve">Αποθεματικά από πώληση συμμ. &amp; χρεογρ. </t>
  </si>
  <si>
    <t>Εκτακτα και ανόργανα έξοδα</t>
  </si>
  <si>
    <t>μεταφερόμενα προς συμψηφισμό</t>
  </si>
  <si>
    <t>Εκτακτες ζημίες</t>
  </si>
  <si>
    <t>Υπόλοιπο ακαλύπτων ζημιών μεταφερόμενων στον υπολογ/σμό</t>
  </si>
  <si>
    <t xml:space="preserve">Εξοδα προηγουμένων χρήσεων </t>
  </si>
  <si>
    <t>41.02 προς μελλοντικό συμψηφισμό</t>
  </si>
  <si>
    <t xml:space="preserve">Μείον: </t>
  </si>
  <si>
    <t>Σύνολο αποσβέσεων παγίων στοιχ.</t>
  </si>
  <si>
    <t xml:space="preserve">Οι από αυτές ενσωματωμένες στο </t>
  </si>
  <si>
    <t>λειτουργικό κόστος</t>
  </si>
  <si>
    <t xml:space="preserve">ΚΑΘΑΡΑ ΑΠΟΤΕΛΕΣΜΑΤΑ (ζημίες)  ΧΡΗΣΕΩΣ </t>
  </si>
  <si>
    <t>Ο ΠΡΟΕΔΡΟΣ ΤΟΥ ΔΙΟΙΚ. ΣΥΜΒΟΥΛΙΟΥ</t>
  </si>
  <si>
    <t>Ο ΔΙΕΥΘΥΝΩΝ ΣΥΜΒΟΥΛΟΣ</t>
  </si>
  <si>
    <t>Ο ΓΕΝΙΚΟΣ ΔΙΕΥΘΥΝΤΗΣ</t>
  </si>
  <si>
    <t>Η Δ/ΝΤΡΙΑ ΟΙΚΟΝΟΜΙΚΩΝ ΥΠΗΡΕΣΙΩΝ</t>
  </si>
  <si>
    <t>Η ΠΡΟΙΣΤΑΜΕΝΗ ΛΟΓΙΣΤΗΡΙΟΥ</t>
  </si>
  <si>
    <t>ΔΗΜΗΤΡΙΟΣ ΜΑΝΩΛΟΠΟΥΛΟΣ</t>
  </si>
  <si>
    <t>ΠΑΡΑΣΚΕΥΑΣ ΔΡΟΣΙΝΟΣ</t>
  </si>
  <si>
    <t>ΓΕΩΡΓΙΟΣ ΛΑΓΟΓΙΑΝΝΗΣ</t>
  </si>
  <si>
    <t xml:space="preserve">              ΕΛΕΝΗ ΖΕΡΒΟΥ</t>
  </si>
  <si>
    <t>ΑΝΑΣΤΑΣΙΑ ΠΑΠΑΡΙΖΟΥ</t>
  </si>
  <si>
    <t>ΑΔΤ Ι 019747</t>
  </si>
  <si>
    <t>Α.Δ.Τ. Π 585303</t>
  </si>
  <si>
    <t>ΑΔΤ Π 325868</t>
  </si>
  <si>
    <t xml:space="preserve">               Α.Δ.Τ. Ν 042605</t>
  </si>
  <si>
    <t>Α.Δ.Τ. Λ 680293</t>
  </si>
  <si>
    <t xml:space="preserve">            Α.Μ.Α. 0000584 Α΄ΤΑΞΗΣ </t>
  </si>
  <si>
    <r>
      <t xml:space="preserve">  ΙΙ</t>
    </r>
    <r>
      <rPr>
        <b/>
        <u val="single"/>
        <sz val="10"/>
        <rFont val="Arial Greek"/>
        <family val="2"/>
      </rPr>
      <t>.Βραχυπρόθεσμες υποχρεώσεις</t>
    </r>
  </si>
  <si>
    <r>
      <t>Ζημίες από πώληση συμμ. &amp; χρεογρ.</t>
    </r>
    <r>
      <rPr>
        <u val="single"/>
        <sz val="10"/>
        <rFont val="Arial Greek"/>
        <family val="2"/>
      </rPr>
      <t xml:space="preserve"> </t>
    </r>
  </si>
  <si>
    <r>
      <t>Προβλέψεις υποτιμήσεως συμμ. &amp; χρεογρ.</t>
    </r>
    <r>
      <rPr>
        <u val="single"/>
        <sz val="10"/>
        <rFont val="Arial Greek"/>
        <family val="2"/>
      </rPr>
      <t xml:space="preserve"> </t>
    </r>
  </si>
  <si>
    <t xml:space="preserve">4.Σε εφαρμογή των διατάξεων του ΠΔ 299/2003, στην παρούσα χρήση χρησιμοποιήθηκαν οι κατώτεροι συντελεστές απόσβεσης παγίων στοιχείων </t>
  </si>
  <si>
    <t xml:space="preserve">   (περισσότερες πληροφορίες αναφέρονται στο Προσάρτημα).</t>
  </si>
  <si>
    <t>6. Το απασχολούμενο την 31-12-2003 προσωπικό ανέρχεται σε 150 άτομα</t>
  </si>
  <si>
    <t>5. Οι βασικές λογιστικές αρχές που ακολουθήθηκαν είναι ίδιες με αυτές που τηρήθηκαν την προηγούμενη χρήση εκτός της αποτίμησης των συμμετοχών.</t>
  </si>
  <si>
    <t xml:space="preserve">   Μερικά αποτελέσματα (ζημιές) εκμεταλλεύσεως</t>
  </si>
  <si>
    <t>9. Οι διαφορές αναπροσαρμογής αξίας περιουσιακών στοιχείων προέκυψαν από υποκατάστημα στο εξωτερικό</t>
  </si>
  <si>
    <t>10. Ο κύκλος εργασιών οικονομικής δραστηριότητας την 31-12-2003 κατά ΣΤΑΚΟΔ 91 είναι:</t>
  </si>
  <si>
    <t>Υπόλοιπο ζημιών εις νέο</t>
  </si>
  <si>
    <t>Ζημιές προηγουμένης χρήσεως</t>
  </si>
  <si>
    <t>Κέρδη προηγουμένων χρήσεων</t>
  </si>
  <si>
    <t>7ος ΕΝΟΠΟΙΗΜΕΝΟΣ ΙΣΟΛΟΓΙΣΜΟΣ ΤΗΣ 31ης ΔΕΚΕΜΒΡΙΟΥ 2003  (1η ΙΑΝΟΥΑΡΙΟΥ - 31η ΔΕΚΕΜΒΡΙΟΥ 2003)</t>
  </si>
  <si>
    <t xml:space="preserve">Ποσά κλειόμενης χρήσεως 2003 </t>
  </si>
  <si>
    <t>χρήσης 2003</t>
  </si>
  <si>
    <t>χρήσης 2002</t>
  </si>
  <si>
    <t>Έξοδα ερευνών και αναπτύξεως</t>
  </si>
  <si>
    <t>4α.</t>
  </si>
  <si>
    <t>Αποθεματικά από κέρδη συγγενων επιχειρήσεων</t>
  </si>
  <si>
    <t>ΙΧ.</t>
  </si>
  <si>
    <t>Δικαιώματα Μειοψηφίας</t>
  </si>
  <si>
    <t>Στα ίδια κεφάλαια</t>
  </si>
  <si>
    <t>Στα αποτελέσματα</t>
  </si>
  <si>
    <t>Συν/κές Διαφορές Ενοποίησης</t>
  </si>
  <si>
    <t xml:space="preserve">  ΙΙ.</t>
  </si>
  <si>
    <t>Βραχυπρόθεσμες υποχρεώσεις</t>
  </si>
  <si>
    <t>Λοιποί μεταβατικοί λογαριασμοί</t>
  </si>
  <si>
    <t xml:space="preserve"> </t>
  </si>
  <si>
    <t>ευρώ</t>
  </si>
  <si>
    <t>Κέρδη από συμμ/χές σε συγγ.εταιρείες</t>
  </si>
  <si>
    <t>Ζημιές συμμ/χών σε συγγ.εταιρείες</t>
  </si>
  <si>
    <t>Εσοδα προηγoύμενων χρήσεων</t>
  </si>
  <si>
    <t>Μειον :</t>
  </si>
  <si>
    <t xml:space="preserve">Μειον: </t>
  </si>
  <si>
    <t xml:space="preserve">Σύνολο ιδίων κεφαλαίων (ΑΙ+ΑΙΙ+ΑΙΙΙ+ΑIV+AV+ΙΧ) </t>
  </si>
  <si>
    <t>Εξοδα προηγoύμενων χρήσεων</t>
  </si>
  <si>
    <t>Αθήνα, 14 Φεβρουαρίου 2004</t>
  </si>
  <si>
    <t>Α.Μ.Α. 0004438 Α΄ΤΑΞΗΣ</t>
  </si>
  <si>
    <t>1α.</t>
  </si>
  <si>
    <r>
      <t xml:space="preserve">                      </t>
    </r>
    <r>
      <rPr>
        <b/>
        <u val="single"/>
        <sz val="10"/>
        <rFont val="Arial Greek"/>
        <family val="2"/>
      </rPr>
      <t xml:space="preserve"> Ποσά κλειόμενης χρήσεως 2003</t>
    </r>
  </si>
  <si>
    <r>
      <t xml:space="preserve"> </t>
    </r>
    <r>
      <rPr>
        <sz val="9"/>
        <rFont val="Arial Greek"/>
        <family val="2"/>
      </rPr>
      <t>Φόρος Εισοδήματος</t>
    </r>
  </si>
  <si>
    <r>
      <t xml:space="preserve"> </t>
    </r>
    <r>
      <rPr>
        <sz val="9"/>
        <rFont val="Arial Greek"/>
        <family val="2"/>
      </rPr>
      <t>Δικαιώματα Τρίτων</t>
    </r>
  </si>
  <si>
    <r>
      <t xml:space="preserve">                  </t>
    </r>
    <r>
      <rPr>
        <b/>
        <u val="single"/>
        <sz val="10"/>
        <rFont val="Arial Greek"/>
        <family val="2"/>
      </rPr>
      <t xml:space="preserve"> Ποσά κλειόμενης χρήσεως 2003</t>
    </r>
  </si>
  <si>
    <t>Λοιποί Λογαριασμοί Τάξεως</t>
  </si>
  <si>
    <t>Πιστωτικοί τόκοι και συναφή έσοδα</t>
  </si>
  <si>
    <t xml:space="preserve">                           </t>
  </si>
  <si>
    <r>
      <t xml:space="preserve">                     </t>
    </r>
    <r>
      <rPr>
        <sz val="9"/>
        <rFont val="Arial Greek"/>
        <family val="2"/>
      </rPr>
      <t xml:space="preserve"> </t>
    </r>
  </si>
  <si>
    <t xml:space="preserve">                            </t>
  </si>
  <si>
    <t xml:space="preserve">                       </t>
  </si>
  <si>
    <t xml:space="preserve">                          </t>
  </si>
  <si>
    <t xml:space="preserve">                         </t>
  </si>
  <si>
    <t xml:space="preserve"> της εταιρείας ή δικαστικές αποφάσεις που ενδέχεται να έχουν σημαντική επίπτωση στην οικονομική κατάσταση.</t>
  </si>
  <si>
    <t xml:space="preserve">                     </t>
  </si>
  <si>
    <t xml:space="preserve">                      </t>
  </si>
  <si>
    <t>- 726.0 Άλλες δραστηριότητες συναφείς με την πληροφορική</t>
  </si>
  <si>
    <t xml:space="preserve"> -642.0 Συντήρηση των δικτύων τηλεπικοινωνιών</t>
  </si>
  <si>
    <t xml:space="preserve">-- 726.0 Αλλες δραστηριότητες συναφείς με την πληροφορική                                        EURO </t>
  </si>
  <si>
    <t xml:space="preserve">-- 642.0 Συντήρηση των δικτύων Τηλεπικοιν.                                                                 EURO   </t>
  </si>
  <si>
    <t xml:space="preserve">                                   ΣΥΝΟΛΟ                                                                              EURO </t>
  </si>
  <si>
    <t>10.Ο ενοποιημένος κύκλος εργασιών οικονομικής δραστηριότητας την 31-12-2003 κατά ΣΤΑΚΟΔ 91 έχει ως εξής:</t>
  </si>
  <si>
    <t xml:space="preserve"> 9. Η τελευταία αναπροσαρμογή των ακινήτων συμφωνα με τον Ν 2065/92 εγινε την 31-12-2000</t>
  </si>
  <si>
    <t xml:space="preserve"> 7. Εκτός από επίδικη διεκδίκηση ποσού € 431.401,32 περίπου δεν υπάρχουν άλλες επίδικες διαφορές</t>
  </si>
  <si>
    <t xml:space="preserve"> 6. Το απασχολούμενο την 31-12-2003 προσωπικό ανέρχεται σε 169 άτομα.</t>
  </si>
  <si>
    <t xml:space="preserve"> 5.Η διαφορά από αναπροσαρμογή αξίας περιουσιακών στοιχείων προέκυψε από το υποκατάστημα του εξωτερικού.</t>
  </si>
  <si>
    <t xml:space="preserve"> 4. Οι βασικές λογιστικές αρχές που ακολουθήθηκαν είναι ίδιες με αυτές που τηρήθηκαν την προηγούμενη χρήση,εκτός της μεταβολής των συντελεστών αποσβέσεων </t>
  </si>
  <si>
    <t xml:space="preserve"> 3. Δεν υπάρχουν βάρη επί των ακινήτων της εταιρείας.</t>
  </si>
  <si>
    <t xml:space="preserve"> 2. Στην ενοποιίηση περιλαμβάνονται οι εταιρείες SPACE HELLAS A.E., SPACE NET A.E., SPACE ROMANIA SRL (ολική ενοποίηση), SPACEPHONE A.E.,</t>
  </si>
  <si>
    <t xml:space="preserve"> 1. Οι μετοχές της μητρικής εταιρείας τελούν σε καθεστώς επιτήρησης από 17-03-03, η εταιρεία όμως ενεργεί προς περιορισμό των φορέων του κόστους </t>
  </si>
  <si>
    <t xml:space="preserve"> που την οδήγησαν στην παραπάνω απόφαση και προτίθεται να συντάξει φάκελο προς το ΧΑ για την άρση της εν λόγω επιτήρησης.</t>
  </si>
  <si>
    <t xml:space="preserve"> DELTA SINGULAR ΕΚΠΑΙΔΕΥΤΙΚΗ  A.E.,και GARNET A.E. (μέθοδος καθαρής θέσης).</t>
  </si>
  <si>
    <t xml:space="preserve">  λόγω της εφαρμογής των διατάξεων του Π.Δ.229/2003 περισσότερες πληροφορίες αναφέρονται στο προσάρτημα</t>
  </si>
  <si>
    <t xml:space="preserve"> 8. Η εταιρεία έχει ελεγχθεί φορολογικά μέχρι και την χρήση 2002, η δε θυγατρική της, ("SPACE NET AE"), μέχρι και τη χρήση 1999.</t>
  </si>
  <si>
    <t>Οργανικά και έκτακτα αποτελέσματα (ζημιές)</t>
  </si>
  <si>
    <t>ΚΑΘΑΡΑ ΕΝΟΠΟΙΗΜΕΝΑ ΑΠΟΤΕΛΕΣΜΑΤΑ (ΖΗΜΙΕΣ)</t>
  </si>
  <si>
    <t>1. Οι μετοχές της εταιρείας έχουν εισαχθεί στο Χρηματιστήριο Αξιών Αθηνών την 29-9-2000 &amp; τελούν σε καθεστώς επιτήρησης από 17/03/2003</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</si>
</sst>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0"/>
    <numFmt numFmtId="173" formatCode="0.0"/>
    <numFmt numFmtId="174" formatCode="dd\-mmm\-yy"/>
    <numFmt numFmtId="175" formatCode="#,##0.00000"/>
    <numFmt numFmtId="176" formatCode="#,##0.0"/>
    <numFmt numFmtId="177" formatCode="#,##0.000"/>
    <numFmt numFmtId="178" formatCode="#,##0.0000"/>
    <numFmt numFmtId="179" formatCode="0.0%"/>
    <numFmt numFmtId="180" formatCode="_-* #,##0\ _Δ_ρ_χ_-;\-* #,##0\ _Δ_ρ_χ_-;_-* &quot;-&quot;??\ _Δ_ρ_χ_-;_-@_-"/>
    <numFmt numFmtId="181" formatCode="#,##0.000000"/>
    <numFmt numFmtId="182" formatCode="#,##0.0000000"/>
    <numFmt numFmtId="183" formatCode="_-* #,##0.00\ [$€-1]_-;\-* #,##0.00\ [$€-1]_-;_-* &quot;-&quot;??\ [$€-1]_-"/>
    <numFmt numFmtId="184" formatCode="_-* #,##0.000\ &quot;Δρχ&quot;_-;\-* #,##0.000\ &quot;Δρχ&quot;_-;_-* &quot;-&quot;??\ &quot;Δρχ&quot;_-;_-@_-"/>
    <numFmt numFmtId="185" formatCode="_-* #,##0.0000\ &quot;Δρχ&quot;_-;\-* #,##0.0000\ &quot;Δρχ&quot;_-;_-* &quot;-&quot;??\ &quot;Δρχ&quot;_-;_-@_-"/>
    <numFmt numFmtId="186" formatCode="_-* #,##0.0\ &quot;Δρχ&quot;_-;\-* #,##0.0\ &quot;Δρχ&quot;_-;_-* &quot;-&quot;??\ &quot;Δρχ&quot;_-;_-@_-"/>
    <numFmt numFmtId="187" formatCode="_-* #,##0\ &quot;Δρχ&quot;_-;\-* #,##0\ &quot;Δρχ&quot;_-;_-* &quot;-&quot;??\ &quot;Δρχ&quot;_-;_-@_-"/>
    <numFmt numFmtId="188" formatCode="#,##0.00000000"/>
    <numFmt numFmtId="189" formatCode="#,##0.000000000"/>
    <numFmt numFmtId="190" formatCode="[$€-2]\ #,##0.00;[Red]\-[$€-2]\ #,##0.00"/>
    <numFmt numFmtId="191" formatCode="[$€-2]\ #,##0.00"/>
    <numFmt numFmtId="192" formatCode="#,##0.00;[Red]#,##0.00"/>
  </numFmts>
  <fonts count="28">
    <font>
      <sz val="10"/>
      <name val="Arial"/>
      <family val="0"/>
    </font>
    <font>
      <sz val="10"/>
      <name val="Helv"/>
      <family val="0"/>
    </font>
    <font>
      <b/>
      <sz val="14"/>
      <name val="Helv"/>
      <family val="0"/>
    </font>
    <font>
      <b/>
      <sz val="10"/>
      <name val="Helv"/>
      <family val="0"/>
    </font>
    <font>
      <u val="single"/>
      <sz val="10"/>
      <name val="Helv"/>
      <family val="0"/>
    </font>
    <font>
      <b/>
      <u val="single"/>
      <sz val="14"/>
      <name val="Helv"/>
      <family val="0"/>
    </font>
    <font>
      <b/>
      <sz val="14"/>
      <name val="Arial"/>
      <family val="2"/>
    </font>
    <font>
      <sz val="14"/>
      <name val="Arial"/>
      <family val="2"/>
    </font>
    <font>
      <b/>
      <sz val="10"/>
      <name val="Arial"/>
      <family val="2"/>
    </font>
    <font>
      <b/>
      <u val="single"/>
      <sz val="10"/>
      <name val="Arial Greek"/>
      <family val="2"/>
    </font>
    <font>
      <b/>
      <sz val="10"/>
      <name val="Arial Greek"/>
      <family val="2"/>
    </font>
    <font>
      <sz val="10"/>
      <name val="Arial Greek"/>
      <family val="2"/>
    </font>
    <font>
      <u val="single"/>
      <sz val="10"/>
      <name val="Arial Greek"/>
      <family val="2"/>
    </font>
    <font>
      <b/>
      <sz val="8"/>
      <name val="Arial Greek"/>
      <family val="2"/>
    </font>
    <font>
      <sz val="7"/>
      <name val="Arial Greek"/>
      <family val="2"/>
    </font>
    <font>
      <u val="single"/>
      <sz val="10"/>
      <color indexed="36"/>
      <name val="Arial"/>
      <family val="0"/>
    </font>
    <font>
      <u val="single"/>
      <sz val="10"/>
      <color indexed="12"/>
      <name val="Arial"/>
      <family val="0"/>
    </font>
    <font>
      <sz val="9"/>
      <name val="Arial Greek"/>
      <family val="2"/>
    </font>
    <font>
      <sz val="9"/>
      <color indexed="10"/>
      <name val="Arial Greek"/>
      <family val="2"/>
    </font>
    <font>
      <u val="single"/>
      <sz val="9"/>
      <color indexed="10"/>
      <name val="Arial Greek"/>
      <family val="2"/>
    </font>
    <font>
      <b/>
      <sz val="14"/>
      <name val="Arial Greek"/>
      <family val="2"/>
    </font>
    <font>
      <sz val="14"/>
      <name val="Arial Greek"/>
      <family val="2"/>
    </font>
    <font>
      <sz val="8"/>
      <name val="Arial Greek"/>
      <family val="2"/>
    </font>
    <font>
      <b/>
      <u val="single"/>
      <sz val="9"/>
      <name val="Arial Greek"/>
      <family val="2"/>
    </font>
    <font>
      <b/>
      <i/>
      <u val="single"/>
      <sz val="10"/>
      <name val="Arial Greek"/>
      <family val="2"/>
    </font>
    <font>
      <sz val="10"/>
      <color indexed="8"/>
      <name val="Arial Greek"/>
      <family val="2"/>
    </font>
    <font>
      <b/>
      <sz val="9"/>
      <name val="Arial Greek"/>
      <family val="2"/>
    </font>
    <font>
      <b/>
      <sz val="12"/>
      <name val="Arial"/>
      <family val="2"/>
    </font>
  </fonts>
  <fills count="2">
    <fill>
      <patternFill/>
    </fill>
    <fill>
      <patternFill patternType="gray125"/>
    </fill>
  </fills>
  <borders count="2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double"/>
      <bottom>
        <color indexed="63"/>
      </bottom>
    </border>
    <border>
      <left>
        <color indexed="63"/>
      </left>
      <right style="medium"/>
      <top>
        <color indexed="63"/>
      </top>
      <bottom style="thin"/>
    </border>
    <border>
      <left>
        <color indexed="63"/>
      </left>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9" fillId="0" borderId="1" xfId="0" applyFont="1" applyBorder="1" applyAlignment="1" applyProtection="1">
      <alignment/>
      <protection hidden="1"/>
    </xf>
    <xf numFmtId="4" fontId="9" fillId="0" borderId="2" xfId="0" applyNumberFormat="1" applyFont="1" applyBorder="1" applyAlignment="1" applyProtection="1">
      <alignment horizontal="left"/>
      <protection hidden="1"/>
    </xf>
    <xf numFmtId="4" fontId="9" fillId="0" borderId="0" xfId="0" applyNumberFormat="1" applyFont="1" applyBorder="1" applyAlignment="1" applyProtection="1">
      <alignment horizontal="centerContinuous"/>
      <protection hidden="1"/>
    </xf>
    <xf numFmtId="4" fontId="9" fillId="0" borderId="0" xfId="0" applyNumberFormat="1" applyFont="1" applyBorder="1" applyAlignment="1" applyProtection="1">
      <alignment horizontal="left"/>
      <protection hidden="1"/>
    </xf>
    <xf numFmtId="4" fontId="9" fillId="0" borderId="0" xfId="0" applyNumberFormat="1" applyFont="1" applyAlignment="1" applyProtection="1">
      <alignment horizontal="centerContinuous"/>
      <protection hidden="1"/>
    </xf>
    <xf numFmtId="0" fontId="9" fillId="0" borderId="0" xfId="0" applyFont="1" applyBorder="1" applyAlignment="1" applyProtection="1">
      <alignment/>
      <protection hidden="1"/>
    </xf>
    <xf numFmtId="4" fontId="9" fillId="0" borderId="0" xfId="0" applyNumberFormat="1" applyFont="1" applyBorder="1" applyAlignment="1" applyProtection="1">
      <alignment/>
      <protection hidden="1"/>
    </xf>
    <xf numFmtId="4" fontId="9" fillId="0" borderId="3" xfId="0" applyNumberFormat="1" applyFont="1" applyBorder="1" applyAlignment="1" applyProtection="1">
      <alignment/>
      <protection hidden="1"/>
    </xf>
    <xf numFmtId="4" fontId="9" fillId="0" borderId="0" xfId="0" applyNumberFormat="1" applyFont="1" applyBorder="1" applyAlignment="1" applyProtection="1">
      <alignment horizontal="right"/>
      <protection hidden="1"/>
    </xf>
    <xf numFmtId="4" fontId="10" fillId="0" borderId="4" xfId="0" applyNumberFormat="1" applyFont="1" applyBorder="1" applyAlignment="1" applyProtection="1">
      <alignment horizontal="left"/>
      <protection hidden="1"/>
    </xf>
    <xf numFmtId="4" fontId="10" fillId="0" borderId="0" xfId="0" applyNumberFormat="1" applyFont="1" applyAlignment="1" applyProtection="1">
      <alignment horizontal="centerContinuous"/>
      <protection hidden="1"/>
    </xf>
    <xf numFmtId="0" fontId="10" fillId="0" borderId="5" xfId="0" applyFont="1" applyBorder="1" applyAlignment="1" applyProtection="1">
      <alignment horizontal="right"/>
      <protection hidden="1"/>
    </xf>
    <xf numFmtId="0" fontId="10" fillId="0" borderId="0" xfId="0" applyFont="1" applyBorder="1" applyAlignment="1" applyProtection="1">
      <alignment horizontal="center"/>
      <protection hidden="1"/>
    </xf>
    <xf numFmtId="4" fontId="10" fillId="0" borderId="0" xfId="0" applyNumberFormat="1" applyFont="1" applyBorder="1" applyAlignment="1" applyProtection="1">
      <alignment/>
      <protection hidden="1"/>
    </xf>
    <xf numFmtId="4" fontId="11" fillId="0" borderId="4" xfId="0" applyNumberFormat="1" applyFont="1" applyBorder="1" applyAlignment="1" applyProtection="1">
      <alignment/>
      <protection hidden="1"/>
    </xf>
    <xf numFmtId="4" fontId="11" fillId="0" borderId="3" xfId="0" applyNumberFormat="1" applyFont="1" applyBorder="1" applyAlignment="1" applyProtection="1">
      <alignment/>
      <protection hidden="1"/>
    </xf>
    <xf numFmtId="4" fontId="11" fillId="0" borderId="0" xfId="0" applyNumberFormat="1" applyFont="1" applyBorder="1" applyAlignment="1" applyProtection="1">
      <alignment horizontal="right"/>
      <protection hidden="1"/>
    </xf>
    <xf numFmtId="4" fontId="11" fillId="0" borderId="0" xfId="0" applyNumberFormat="1" applyFont="1" applyBorder="1" applyAlignment="1" applyProtection="1">
      <alignment/>
      <protection hidden="1"/>
    </xf>
    <xf numFmtId="4" fontId="12" fillId="0" borderId="0" xfId="0" applyNumberFormat="1" applyFont="1" applyBorder="1" applyAlignment="1" applyProtection="1">
      <alignment/>
      <protection hidden="1"/>
    </xf>
    <xf numFmtId="4" fontId="11" fillId="0" borderId="0" xfId="0" applyNumberFormat="1" applyFont="1" applyBorder="1" applyAlignment="1" applyProtection="1" quotePrefix="1">
      <alignment horizontal="right"/>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wrapText="1"/>
      <protection hidden="1"/>
    </xf>
    <xf numFmtId="4" fontId="12" fillId="0" borderId="0" xfId="0" applyNumberFormat="1" applyFont="1" applyAlignment="1" applyProtection="1">
      <alignment/>
      <protection hidden="1"/>
    </xf>
    <xf numFmtId="4" fontId="11" fillId="0" borderId="6" xfId="0" applyNumberFormat="1" applyFont="1" applyBorder="1" applyAlignment="1" applyProtection="1">
      <alignment/>
      <protection hidden="1"/>
    </xf>
    <xf numFmtId="4" fontId="11" fillId="0" borderId="0" xfId="0" applyNumberFormat="1" applyFont="1" applyFill="1" applyBorder="1" applyAlignment="1" applyProtection="1">
      <alignment/>
      <protection hidden="1"/>
    </xf>
    <xf numFmtId="4" fontId="10" fillId="0" borderId="0" xfId="0" applyNumberFormat="1" applyFont="1" applyBorder="1" applyAlignment="1" applyProtection="1">
      <alignment horizontal="right"/>
      <protection hidden="1"/>
    </xf>
    <xf numFmtId="0" fontId="9" fillId="0" borderId="0" xfId="0" applyFont="1" applyBorder="1" applyAlignment="1" applyProtection="1">
      <alignment horizontal="left"/>
      <protection hidden="1"/>
    </xf>
    <xf numFmtId="4" fontId="11" fillId="0" borderId="0" xfId="0" applyNumberFormat="1" applyFont="1" applyFill="1" applyBorder="1" applyAlignment="1" applyProtection="1">
      <alignment horizontal="right"/>
      <protection hidden="1"/>
    </xf>
    <xf numFmtId="4" fontId="11" fillId="0" borderId="7" xfId="0" applyNumberFormat="1" applyFont="1" applyBorder="1" applyAlignment="1" applyProtection="1">
      <alignment/>
      <protection hidden="1"/>
    </xf>
    <xf numFmtId="4" fontId="11" fillId="0" borderId="8" xfId="0" applyNumberFormat="1" applyFont="1" applyBorder="1" applyAlignment="1" applyProtection="1">
      <alignment/>
      <protection hidden="1"/>
    </xf>
    <xf numFmtId="0" fontId="11" fillId="0" borderId="0" xfId="0" applyFont="1" applyBorder="1" applyAlignment="1" applyProtection="1">
      <alignment/>
      <protection hidden="1"/>
    </xf>
    <xf numFmtId="0" fontId="13" fillId="0" borderId="5" xfId="0" applyFont="1" applyBorder="1" applyAlignment="1" applyProtection="1">
      <alignment/>
      <protection hidden="1"/>
    </xf>
    <xf numFmtId="0" fontId="11" fillId="0" borderId="0" xfId="0" applyFont="1" applyBorder="1" applyAlignment="1" applyProtection="1" quotePrefix="1">
      <alignment horizontal="left"/>
      <protection hidden="1"/>
    </xf>
    <xf numFmtId="4" fontId="11" fillId="0" borderId="0" xfId="0" applyNumberFormat="1" applyFont="1" applyBorder="1" applyAlignment="1" applyProtection="1">
      <alignment horizontal="centerContinuous"/>
      <protection hidden="1"/>
    </xf>
    <xf numFmtId="0" fontId="14" fillId="0" borderId="5" xfId="0" applyFont="1" applyBorder="1" applyAlignment="1" applyProtection="1">
      <alignment/>
      <protection hidden="1"/>
    </xf>
    <xf numFmtId="0" fontId="14" fillId="0" borderId="0" xfId="0" applyFont="1" applyBorder="1" applyAlignment="1" applyProtection="1">
      <alignment horizontal="center"/>
      <protection hidden="1"/>
    </xf>
    <xf numFmtId="4" fontId="14" fillId="0" borderId="0" xfId="0" applyNumberFormat="1" applyFont="1" applyBorder="1" applyAlignment="1" applyProtection="1">
      <alignment/>
      <protection hidden="1"/>
    </xf>
    <xf numFmtId="4" fontId="14" fillId="0" borderId="3" xfId="0" applyNumberFormat="1" applyFont="1" applyBorder="1" applyAlignment="1" applyProtection="1">
      <alignment/>
      <protection hidden="1"/>
    </xf>
    <xf numFmtId="4" fontId="14" fillId="0" borderId="0" xfId="0" applyNumberFormat="1" applyFont="1" applyBorder="1" applyAlignment="1" applyProtection="1">
      <alignment horizontal="right"/>
      <protection hidden="1"/>
    </xf>
    <xf numFmtId="4" fontId="14" fillId="0" borderId="9" xfId="0" applyNumberFormat="1" applyFont="1" applyBorder="1" applyAlignment="1" applyProtection="1">
      <alignment/>
      <protection hidden="1"/>
    </xf>
    <xf numFmtId="4" fontId="14" fillId="0" borderId="0" xfId="0" applyNumberFormat="1" applyFont="1" applyAlignment="1" applyProtection="1">
      <alignment/>
      <protection hidden="1"/>
    </xf>
    <xf numFmtId="0" fontId="14" fillId="0" borderId="0" xfId="0" applyFont="1" applyAlignment="1" applyProtection="1">
      <alignment/>
      <protection hidden="1"/>
    </xf>
    <xf numFmtId="0" fontId="11" fillId="0" borderId="10" xfId="0" applyFont="1" applyBorder="1" applyAlignment="1" applyProtection="1">
      <alignment horizontal="left"/>
      <protection hidden="1"/>
    </xf>
    <xf numFmtId="4" fontId="11" fillId="0" borderId="10" xfId="0" applyNumberFormat="1" applyFont="1" applyBorder="1" applyAlignment="1" applyProtection="1">
      <alignment/>
      <protection hidden="1"/>
    </xf>
    <xf numFmtId="4" fontId="12" fillId="0" borderId="10" xfId="0" applyNumberFormat="1" applyFont="1" applyBorder="1" applyAlignment="1" applyProtection="1">
      <alignment/>
      <protection hidden="1"/>
    </xf>
    <xf numFmtId="4" fontId="9" fillId="0" borderId="2" xfId="0" applyNumberFormat="1" applyFont="1" applyBorder="1" applyAlignment="1" applyProtection="1">
      <alignment horizontal="centerContinuous"/>
      <protection hidden="1"/>
    </xf>
    <xf numFmtId="4" fontId="11" fillId="0" borderId="0" xfId="0" applyNumberFormat="1" applyFont="1" applyBorder="1" applyAlignment="1" applyProtection="1">
      <alignment horizontal="left"/>
      <protection hidden="1"/>
    </xf>
    <xf numFmtId="0" fontId="10" fillId="0" borderId="0" xfId="0" applyFont="1" applyBorder="1" applyAlignment="1" applyProtection="1">
      <alignment/>
      <protection hidden="1"/>
    </xf>
    <xf numFmtId="3" fontId="11" fillId="0" borderId="0" xfId="0" applyNumberFormat="1" applyFont="1" applyBorder="1" applyAlignment="1">
      <alignment/>
    </xf>
    <xf numFmtId="3" fontId="11" fillId="0" borderId="0" xfId="0" applyNumberFormat="1" applyFont="1" applyBorder="1" applyAlignment="1">
      <alignment horizontal="right"/>
    </xf>
    <xf numFmtId="0" fontId="11" fillId="0" borderId="0" xfId="0" applyFont="1" applyBorder="1" applyAlignment="1" applyProtection="1">
      <alignment horizontal="left"/>
      <protection hidden="1"/>
    </xf>
    <xf numFmtId="4" fontId="11" fillId="0" borderId="0" xfId="0" applyNumberFormat="1" applyFont="1" applyBorder="1" applyAlignment="1" applyProtection="1">
      <alignment horizontal="right" vertical="top"/>
      <protection hidden="1"/>
    </xf>
    <xf numFmtId="4" fontId="9" fillId="0" borderId="0" xfId="0" applyNumberFormat="1" applyFont="1" applyBorder="1" applyAlignment="1" applyProtection="1">
      <alignment horizontal="center"/>
      <protection hidden="1"/>
    </xf>
    <xf numFmtId="0" fontId="10" fillId="0" borderId="5" xfId="0" applyFont="1" applyBorder="1" applyAlignment="1" applyProtection="1">
      <alignment horizontal="center"/>
      <protection hidden="1"/>
    </xf>
    <xf numFmtId="0" fontId="11" fillId="0" borderId="0" xfId="0" applyFont="1" applyBorder="1" applyAlignment="1" applyProtection="1">
      <alignment horizontal="center"/>
      <protection hidden="1"/>
    </xf>
    <xf numFmtId="4" fontId="17" fillId="0" borderId="0" xfId="0" applyNumberFormat="1" applyFont="1" applyBorder="1" applyAlignment="1" applyProtection="1">
      <alignment horizontal="center"/>
      <protection hidden="1"/>
    </xf>
    <xf numFmtId="0" fontId="11" fillId="0" borderId="5" xfId="0" applyFont="1" applyBorder="1" applyAlignment="1" applyProtection="1">
      <alignment/>
      <protection hidden="1"/>
    </xf>
    <xf numFmtId="4" fontId="17" fillId="0" borderId="0" xfId="0" applyNumberFormat="1" applyFont="1" applyBorder="1" applyAlignment="1" applyProtection="1">
      <alignment/>
      <protection hidden="1"/>
    </xf>
    <xf numFmtId="4" fontId="18" fillId="0" borderId="0" xfId="0" applyNumberFormat="1" applyFont="1" applyBorder="1" applyAlignment="1" applyProtection="1">
      <alignment/>
      <protection hidden="1"/>
    </xf>
    <xf numFmtId="4" fontId="19" fillId="0" borderId="0" xfId="0" applyNumberFormat="1" applyFont="1" applyBorder="1" applyAlignment="1" applyProtection="1">
      <alignment/>
      <protection hidden="1"/>
    </xf>
    <xf numFmtId="4" fontId="17" fillId="0" borderId="0" xfId="0" applyNumberFormat="1" applyFont="1" applyAlignment="1" applyProtection="1">
      <alignment/>
      <protection hidden="1"/>
    </xf>
    <xf numFmtId="0" fontId="17" fillId="0" borderId="0" xfId="0" applyFont="1" applyAlignment="1" applyProtection="1">
      <alignment/>
      <protection hidden="1"/>
    </xf>
    <xf numFmtId="4" fontId="17" fillId="0" borderId="0" xfId="0" applyNumberFormat="1" applyFont="1" applyBorder="1" applyAlignment="1" applyProtection="1">
      <alignment horizontal="right"/>
      <protection hidden="1"/>
    </xf>
    <xf numFmtId="0" fontId="17" fillId="0" borderId="0" xfId="0" applyFont="1" applyBorder="1" applyAlignment="1" applyProtection="1">
      <alignment/>
      <protection hidden="1"/>
    </xf>
    <xf numFmtId="4" fontId="18" fillId="0" borderId="0" xfId="0" applyNumberFormat="1" applyFont="1" applyAlignment="1" applyProtection="1">
      <alignment/>
      <protection hidden="1"/>
    </xf>
    <xf numFmtId="0" fontId="9" fillId="0" borderId="5" xfId="0" applyFont="1" applyBorder="1" applyAlignment="1" applyProtection="1">
      <alignment/>
      <protection hidden="1"/>
    </xf>
    <xf numFmtId="0" fontId="11" fillId="0" borderId="0" xfId="0" applyFont="1" applyBorder="1" applyAlignment="1">
      <alignment horizontal="center"/>
    </xf>
    <xf numFmtId="4" fontId="21" fillId="0" borderId="0" xfId="0" applyNumberFormat="1" applyFont="1" applyAlignment="1" applyProtection="1">
      <alignment/>
      <protection hidden="1"/>
    </xf>
    <xf numFmtId="4" fontId="21" fillId="0" borderId="0" xfId="0" applyNumberFormat="1" applyFont="1" applyAlignment="1" applyProtection="1">
      <alignment/>
      <protection hidden="1"/>
    </xf>
    <xf numFmtId="0" fontId="21" fillId="0" borderId="0" xfId="0" applyFont="1" applyAlignment="1" applyProtection="1">
      <alignment/>
      <protection hidden="1"/>
    </xf>
    <xf numFmtId="0" fontId="11" fillId="0" borderId="0" xfId="0" applyFont="1" applyBorder="1" applyAlignment="1">
      <alignment/>
    </xf>
    <xf numFmtId="4" fontId="11" fillId="0" borderId="0" xfId="0" applyNumberFormat="1" applyFont="1" applyAlignment="1" applyProtection="1">
      <alignment/>
      <protection hidden="1"/>
    </xf>
    <xf numFmtId="4" fontId="11" fillId="0" borderId="0" xfId="0" applyNumberFormat="1" applyFont="1" applyAlignment="1" applyProtection="1">
      <alignment/>
      <protection hidden="1"/>
    </xf>
    <xf numFmtId="0" fontId="11" fillId="0" borderId="0" xfId="0" applyFont="1" applyAlignment="1" applyProtection="1">
      <alignment/>
      <protection hidden="1"/>
    </xf>
    <xf numFmtId="4" fontId="11" fillId="0" borderId="0" xfId="0" applyNumberFormat="1" applyFont="1" applyBorder="1" applyAlignment="1" applyProtection="1">
      <alignment/>
      <protection hidden="1"/>
    </xf>
    <xf numFmtId="0" fontId="11" fillId="0" borderId="2" xfId="0" applyFont="1" applyBorder="1" applyAlignment="1" applyProtection="1">
      <alignment/>
      <protection hidden="1"/>
    </xf>
    <xf numFmtId="4" fontId="11" fillId="0" borderId="2" xfId="0" applyNumberFormat="1" applyFont="1" applyBorder="1" applyAlignment="1" applyProtection="1">
      <alignment/>
      <protection hidden="1"/>
    </xf>
    <xf numFmtId="4" fontId="11" fillId="0" borderId="11" xfId="0" applyNumberFormat="1" applyFont="1" applyBorder="1" applyAlignment="1" applyProtection="1">
      <alignment/>
      <protection hidden="1"/>
    </xf>
    <xf numFmtId="4" fontId="11" fillId="0" borderId="2" xfId="0" applyNumberFormat="1" applyFont="1" applyBorder="1" applyAlignment="1" applyProtection="1">
      <alignment/>
      <protection hidden="1"/>
    </xf>
    <xf numFmtId="4" fontId="11" fillId="0" borderId="2" xfId="0" applyNumberFormat="1" applyFont="1" applyBorder="1" applyAlignment="1" applyProtection="1">
      <alignment horizontal="center"/>
      <protection hidden="1"/>
    </xf>
    <xf numFmtId="4" fontId="11" fillId="0" borderId="12" xfId="0" applyNumberFormat="1" applyFont="1" applyBorder="1" applyAlignment="1" applyProtection="1">
      <alignment/>
      <protection hidden="1"/>
    </xf>
    <xf numFmtId="0" fontId="11" fillId="0" borderId="5" xfId="0" applyFont="1" applyBorder="1" applyAlignment="1" applyProtection="1">
      <alignment horizontal="center"/>
      <protection hidden="1"/>
    </xf>
    <xf numFmtId="4" fontId="10" fillId="0" borderId="0" xfId="0" applyNumberFormat="1" applyFont="1" applyBorder="1" applyAlignment="1" applyProtection="1">
      <alignment horizontal="centerContinuous"/>
      <protection hidden="1"/>
    </xf>
    <xf numFmtId="4" fontId="10" fillId="0" borderId="0" xfId="0" applyNumberFormat="1" applyFont="1" applyBorder="1" applyAlignment="1" applyProtection="1">
      <alignment/>
      <protection hidden="1"/>
    </xf>
    <xf numFmtId="4" fontId="10" fillId="0" borderId="3" xfId="0" applyNumberFormat="1" applyFont="1" applyBorder="1" applyAlignment="1" applyProtection="1">
      <alignment horizontal="centerContinuous"/>
      <protection hidden="1"/>
    </xf>
    <xf numFmtId="4" fontId="10" fillId="0" borderId="0" xfId="0" applyNumberFormat="1" applyFont="1" applyBorder="1" applyAlignment="1" applyProtection="1">
      <alignment horizontal="center"/>
      <protection hidden="1"/>
    </xf>
    <xf numFmtId="4" fontId="10" fillId="0" borderId="0" xfId="0" applyNumberFormat="1" applyFont="1" applyBorder="1" applyAlignment="1" applyProtection="1">
      <alignment horizontal="left"/>
      <protection hidden="1"/>
    </xf>
    <xf numFmtId="4" fontId="11" fillId="0" borderId="9" xfId="0" applyNumberFormat="1" applyFont="1" applyBorder="1" applyAlignment="1" applyProtection="1">
      <alignment/>
      <protection hidden="1"/>
    </xf>
    <xf numFmtId="4" fontId="10" fillId="0" borderId="0" xfId="0" applyNumberFormat="1" applyFont="1" applyAlignment="1" applyProtection="1">
      <alignment/>
      <protection hidden="1"/>
    </xf>
    <xf numFmtId="4" fontId="9" fillId="0" borderId="0" xfId="0" applyNumberFormat="1" applyFont="1" applyBorder="1" applyAlignment="1" applyProtection="1">
      <alignment/>
      <protection hidden="1"/>
    </xf>
    <xf numFmtId="0" fontId="12" fillId="0" borderId="0" xfId="0" applyFont="1" applyBorder="1" applyAlignment="1">
      <alignment horizontal="center"/>
    </xf>
    <xf numFmtId="4" fontId="11" fillId="0" borderId="0" xfId="0" applyNumberFormat="1" applyFont="1" applyBorder="1" applyAlignment="1" applyProtection="1">
      <alignment horizontal="center"/>
      <protection hidden="1"/>
    </xf>
    <xf numFmtId="4" fontId="11" fillId="0" borderId="3" xfId="0" applyNumberFormat="1" applyFont="1" applyFill="1" applyBorder="1" applyAlignment="1" applyProtection="1">
      <alignment/>
      <protection hidden="1"/>
    </xf>
    <xf numFmtId="4" fontId="11" fillId="0" borderId="9" xfId="0" applyNumberFormat="1" applyFont="1" applyFill="1" applyBorder="1" applyAlignment="1" applyProtection="1">
      <alignment/>
      <protection hidden="1"/>
    </xf>
    <xf numFmtId="4" fontId="11" fillId="0" borderId="0" xfId="0" applyNumberFormat="1" applyFont="1" applyFill="1" applyAlignment="1" applyProtection="1">
      <alignment/>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wrapText="1"/>
      <protection hidden="1"/>
    </xf>
    <xf numFmtId="4" fontId="11" fillId="0" borderId="0" xfId="0" applyNumberFormat="1" applyFont="1" applyBorder="1" applyAlignment="1" applyProtection="1">
      <alignment horizontal="center" vertical="top"/>
      <protection hidden="1"/>
    </xf>
    <xf numFmtId="4" fontId="11" fillId="0" borderId="0" xfId="0" applyNumberFormat="1" applyFont="1" applyBorder="1" applyAlignment="1" applyProtection="1">
      <alignment wrapText="1"/>
      <protection hidden="1"/>
    </xf>
    <xf numFmtId="0" fontId="10" fillId="0" borderId="5" xfId="0" applyFont="1" applyBorder="1" applyAlignment="1" applyProtection="1">
      <alignment/>
      <protection hidden="1"/>
    </xf>
    <xf numFmtId="0" fontId="9" fillId="0" borderId="0" xfId="0" applyFont="1" applyBorder="1" applyAlignment="1" applyProtection="1">
      <alignment horizontal="center" vertical="center"/>
      <protection hidden="1"/>
    </xf>
    <xf numFmtId="4" fontId="11" fillId="0" borderId="13" xfId="0" applyNumberFormat="1" applyFont="1" applyBorder="1" applyAlignment="1" applyProtection="1">
      <alignment/>
      <protection hidden="1"/>
    </xf>
    <xf numFmtId="4" fontId="11" fillId="0" borderId="14" xfId="0" applyNumberFormat="1" applyFont="1" applyBorder="1" applyAlignment="1" applyProtection="1">
      <alignment/>
      <protection hidden="1"/>
    </xf>
    <xf numFmtId="4" fontId="11" fillId="0" borderId="15" xfId="0" applyNumberFormat="1" applyFont="1" applyBorder="1" applyAlignment="1" applyProtection="1">
      <alignment/>
      <protection hidden="1"/>
    </xf>
    <xf numFmtId="3" fontId="11" fillId="0" borderId="0" xfId="0" applyNumberFormat="1" applyFont="1" applyBorder="1" applyAlignment="1">
      <alignment horizontal="left"/>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protection hidden="1"/>
    </xf>
    <xf numFmtId="0" fontId="11" fillId="0" borderId="9" xfId="0" applyFont="1" applyBorder="1" applyAlignment="1" applyProtection="1">
      <alignment/>
      <protection hidden="1"/>
    </xf>
    <xf numFmtId="4" fontId="10" fillId="0" borderId="8" xfId="0" applyNumberFormat="1" applyFont="1" applyBorder="1" applyAlignment="1" applyProtection="1">
      <alignment/>
      <protection hidden="1"/>
    </xf>
    <xf numFmtId="0" fontId="11" fillId="0" borderId="0" xfId="0" applyFont="1" applyBorder="1" applyAlignment="1">
      <alignment/>
    </xf>
    <xf numFmtId="4" fontId="11" fillId="0" borderId="0" xfId="0" applyNumberFormat="1" applyFont="1" applyBorder="1" applyAlignment="1">
      <alignment/>
    </xf>
    <xf numFmtId="0" fontId="11" fillId="0" borderId="9" xfId="0" applyFont="1" applyBorder="1" applyAlignment="1">
      <alignment/>
    </xf>
    <xf numFmtId="0" fontId="11" fillId="0" borderId="0" xfId="0" applyFont="1" applyAlignment="1">
      <alignment/>
    </xf>
    <xf numFmtId="0" fontId="22" fillId="0" borderId="5" xfId="0" applyFont="1" applyBorder="1" applyAlignment="1">
      <alignment/>
    </xf>
    <xf numFmtId="0" fontId="22" fillId="0" borderId="0" xfId="0" applyFont="1" applyBorder="1" applyAlignment="1">
      <alignment/>
    </xf>
    <xf numFmtId="0" fontId="22" fillId="0" borderId="9" xfId="0" applyFont="1" applyBorder="1" applyAlignment="1">
      <alignment/>
    </xf>
    <xf numFmtId="0" fontId="22" fillId="0" borderId="0" xfId="0" applyFont="1" applyAlignment="1">
      <alignment/>
    </xf>
    <xf numFmtId="4" fontId="22" fillId="0" borderId="0" xfId="0" applyNumberFormat="1" applyFont="1" applyBorder="1" applyAlignment="1">
      <alignment/>
    </xf>
    <xf numFmtId="3" fontId="22" fillId="0" borderId="0" xfId="0" applyNumberFormat="1" applyFont="1" applyBorder="1" applyAlignment="1">
      <alignment/>
    </xf>
    <xf numFmtId="0" fontId="22" fillId="0" borderId="0" xfId="0" applyFont="1" applyBorder="1" applyAlignment="1" quotePrefix="1">
      <alignment horizontal="right"/>
    </xf>
    <xf numFmtId="3" fontId="22" fillId="0" borderId="9" xfId="0" applyNumberFormat="1" applyFont="1" applyBorder="1" applyAlignment="1">
      <alignment/>
    </xf>
    <xf numFmtId="3" fontId="22" fillId="0" borderId="0" xfId="0" applyNumberFormat="1" applyFont="1" applyAlignment="1">
      <alignment/>
    </xf>
    <xf numFmtId="3" fontId="22" fillId="0" borderId="0" xfId="0" applyNumberFormat="1" applyFont="1" applyBorder="1" applyAlignment="1">
      <alignment horizontal="right"/>
    </xf>
    <xf numFmtId="0" fontId="11" fillId="0" borderId="16" xfId="0" applyFont="1" applyBorder="1" applyAlignment="1" applyProtection="1">
      <alignment/>
      <protection hidden="1"/>
    </xf>
    <xf numFmtId="0" fontId="11" fillId="0" borderId="17" xfId="0" applyFont="1" applyBorder="1" applyAlignment="1" applyProtection="1">
      <alignment/>
      <protection hidden="1"/>
    </xf>
    <xf numFmtId="4" fontId="11" fillId="0" borderId="17" xfId="0" applyNumberFormat="1" applyFont="1" applyBorder="1" applyAlignment="1" applyProtection="1">
      <alignment/>
      <protection hidden="1"/>
    </xf>
    <xf numFmtId="4" fontId="11" fillId="0" borderId="17" xfId="0" applyNumberFormat="1" applyFont="1" applyBorder="1" applyAlignment="1" applyProtection="1">
      <alignment horizontal="center"/>
      <protection hidden="1"/>
    </xf>
    <xf numFmtId="4" fontId="11" fillId="0" borderId="18" xfId="0" applyNumberFormat="1" applyFont="1" applyBorder="1" applyAlignment="1" applyProtection="1">
      <alignment/>
      <protection hidden="1"/>
    </xf>
    <xf numFmtId="0" fontId="10" fillId="0" borderId="9" xfId="0" applyFont="1" applyBorder="1" applyAlignment="1" applyProtection="1">
      <alignment horizontal="center"/>
      <protection hidden="1"/>
    </xf>
    <xf numFmtId="4" fontId="11" fillId="0" borderId="0" xfId="0" applyNumberFormat="1" applyFont="1" applyBorder="1" applyAlignment="1" applyProtection="1" quotePrefix="1">
      <alignment horizontal="left"/>
      <protection hidden="1"/>
    </xf>
    <xf numFmtId="0" fontId="23" fillId="0" borderId="5" xfId="0" applyFont="1" applyBorder="1" applyAlignment="1" applyProtection="1">
      <alignment/>
      <protection hidden="1"/>
    </xf>
    <xf numFmtId="0" fontId="10" fillId="0" borderId="5" xfId="0" applyFont="1" applyBorder="1" applyAlignment="1" applyProtection="1" quotePrefix="1">
      <alignment horizontal="left"/>
      <protection hidden="1"/>
    </xf>
    <xf numFmtId="4" fontId="11" fillId="0" borderId="4" xfId="0" applyNumberFormat="1" applyFont="1" applyFill="1" applyBorder="1" applyAlignment="1" applyProtection="1">
      <alignment/>
      <protection hidden="1"/>
    </xf>
    <xf numFmtId="0" fontId="10" fillId="0" borderId="5" xfId="0" applyFont="1" applyBorder="1" applyAlignment="1" applyProtection="1">
      <alignment horizontal="left"/>
      <protection hidden="1"/>
    </xf>
    <xf numFmtId="4" fontId="10" fillId="0" borderId="7" xfId="0" applyNumberFormat="1" applyFont="1" applyFill="1" applyBorder="1" applyAlignment="1" applyProtection="1">
      <alignment/>
      <protection hidden="1"/>
    </xf>
    <xf numFmtId="0" fontId="10" fillId="0" borderId="0" xfId="0" applyFont="1" applyBorder="1" applyAlignment="1" applyProtection="1">
      <alignment horizontal="left"/>
      <protection hidden="1"/>
    </xf>
    <xf numFmtId="4" fontId="17" fillId="0" borderId="9" xfId="0" applyNumberFormat="1" applyFont="1" applyBorder="1" applyAlignment="1" applyProtection="1">
      <alignment/>
      <protection hidden="1"/>
    </xf>
    <xf numFmtId="0" fontId="10" fillId="0" borderId="0" xfId="0" applyFont="1" applyFill="1" applyBorder="1" applyAlignment="1" applyProtection="1">
      <alignment horizontal="left"/>
      <protection hidden="1"/>
    </xf>
    <xf numFmtId="0" fontId="10" fillId="0" borderId="5" xfId="0" applyFont="1" applyFill="1" applyBorder="1" applyAlignment="1" applyProtection="1">
      <alignment horizontal="left"/>
      <protection hidden="1"/>
    </xf>
    <xf numFmtId="4" fontId="10" fillId="0" borderId="7" xfId="0" applyNumberFormat="1" applyFont="1" applyBorder="1" applyAlignment="1" applyProtection="1">
      <alignment/>
      <protection hidden="1"/>
    </xf>
    <xf numFmtId="4" fontId="11" fillId="0" borderId="19" xfId="0" applyNumberFormat="1" applyFont="1" applyBorder="1" applyAlignment="1" applyProtection="1">
      <alignment/>
      <protection hidden="1"/>
    </xf>
    <xf numFmtId="4" fontId="11" fillId="0" borderId="5" xfId="0" applyNumberFormat="1" applyFont="1" applyBorder="1" applyAlignment="1" applyProtection="1">
      <alignment/>
      <protection hidden="1"/>
    </xf>
    <xf numFmtId="4" fontId="22" fillId="0" borderId="0" xfId="0" applyNumberFormat="1" applyFont="1" applyBorder="1" applyAlignment="1" applyProtection="1">
      <alignment horizontal="left"/>
      <protection hidden="1"/>
    </xf>
    <xf numFmtId="0" fontId="11" fillId="0" borderId="20" xfId="0" applyFont="1" applyBorder="1" applyAlignment="1" applyProtection="1">
      <alignment/>
      <protection hidden="1"/>
    </xf>
    <xf numFmtId="0" fontId="11" fillId="0" borderId="10" xfId="0" applyFont="1" applyBorder="1" applyAlignment="1" applyProtection="1">
      <alignment/>
      <protection hidden="1"/>
    </xf>
    <xf numFmtId="3" fontId="24" fillId="0" borderId="10" xfId="0" applyNumberFormat="1" applyFont="1" applyBorder="1" applyAlignment="1" applyProtection="1">
      <alignment/>
      <protection hidden="1"/>
    </xf>
    <xf numFmtId="4" fontId="11" fillId="0" borderId="10" xfId="0" applyNumberFormat="1" applyFont="1" applyBorder="1" applyAlignment="1" applyProtection="1">
      <alignment horizontal="left"/>
      <protection hidden="1"/>
    </xf>
    <xf numFmtId="4" fontId="11" fillId="0" borderId="21" xfId="0" applyNumberFormat="1" applyFont="1" applyBorder="1" applyAlignment="1" applyProtection="1">
      <alignment horizontal="centerContinuous" vertical="center"/>
      <protection hidden="1"/>
    </xf>
    <xf numFmtId="4" fontId="10" fillId="0" borderId="10" xfId="0" applyNumberFormat="1" applyFont="1" applyBorder="1" applyAlignment="1" applyProtection="1">
      <alignment/>
      <protection hidden="1"/>
    </xf>
    <xf numFmtId="4" fontId="10" fillId="0" borderId="10" xfId="0" applyNumberFormat="1" applyFont="1" applyBorder="1" applyAlignment="1" applyProtection="1">
      <alignment horizontal="center"/>
      <protection hidden="1"/>
    </xf>
    <xf numFmtId="4" fontId="11" fillId="0" borderId="10" xfId="0" applyNumberFormat="1" applyFont="1" applyBorder="1" applyAlignment="1" applyProtection="1">
      <alignment horizontal="centerContinuous" vertical="center"/>
      <protection hidden="1"/>
    </xf>
    <xf numFmtId="4" fontId="11" fillId="0" borderId="22" xfId="0" applyNumberFormat="1" applyFont="1" applyBorder="1" applyAlignment="1" applyProtection="1">
      <alignment/>
      <protection hidden="1"/>
    </xf>
    <xf numFmtId="3" fontId="10" fillId="0" borderId="0" xfId="0" applyNumberFormat="1" applyFont="1" applyBorder="1" applyAlignment="1" applyProtection="1">
      <alignment horizontal="centerContinuous" vertical="center"/>
      <protection hidden="1"/>
    </xf>
    <xf numFmtId="4" fontId="11" fillId="0" borderId="0" xfId="0" applyNumberFormat="1" applyFont="1" applyBorder="1" applyAlignment="1" applyProtection="1">
      <alignment horizontal="centerContinuous" vertical="center"/>
      <protection hidden="1"/>
    </xf>
    <xf numFmtId="4" fontId="11" fillId="0" borderId="0" xfId="0" applyNumberFormat="1" applyFont="1" applyAlignment="1" applyProtection="1">
      <alignment horizontal="centerContinuous" vertical="center"/>
      <protection hidden="1"/>
    </xf>
    <xf numFmtId="3" fontId="11" fillId="0" borderId="0" xfId="0" applyNumberFormat="1" applyFont="1" applyBorder="1" applyAlignment="1" applyProtection="1">
      <alignment horizontal="centerContinuous" vertical="center"/>
      <protection hidden="1"/>
    </xf>
    <xf numFmtId="3" fontId="11" fillId="0" borderId="0" xfId="0" applyNumberFormat="1" applyFont="1" applyBorder="1" applyAlignment="1">
      <alignment/>
    </xf>
    <xf numFmtId="3" fontId="11" fillId="0" borderId="0" xfId="0" applyNumberFormat="1" applyFont="1" applyBorder="1" applyAlignment="1">
      <alignment horizontal="center"/>
    </xf>
    <xf numFmtId="3" fontId="11" fillId="0" borderId="0" xfId="0" applyNumberFormat="1" applyFont="1" applyAlignment="1">
      <alignment/>
    </xf>
    <xf numFmtId="3" fontId="11" fillId="0" borderId="0" xfId="0" applyNumberFormat="1" applyFont="1" applyAlignment="1">
      <alignment horizontal="center"/>
    </xf>
    <xf numFmtId="4" fontId="22" fillId="0" borderId="0" xfId="15" applyNumberFormat="1" applyFont="1" applyBorder="1" applyAlignment="1" applyProtection="1">
      <alignment vertical="center"/>
      <protection hidden="1"/>
    </xf>
    <xf numFmtId="4" fontId="11" fillId="0" borderId="0" xfId="0" applyNumberFormat="1" applyFont="1" applyAlignment="1" applyProtection="1">
      <alignment horizontal="center"/>
      <protection hidden="1"/>
    </xf>
    <xf numFmtId="4" fontId="11" fillId="0" borderId="2" xfId="0" applyNumberFormat="1" applyFont="1" applyBorder="1" applyAlignment="1" applyProtection="1">
      <alignment horizontal="right"/>
      <protection hidden="1"/>
    </xf>
    <xf numFmtId="4" fontId="10" fillId="0" borderId="9" xfId="0" applyNumberFormat="1" applyFont="1" applyBorder="1" applyAlignment="1" applyProtection="1">
      <alignment horizontal="left"/>
      <protection hidden="1"/>
    </xf>
    <xf numFmtId="4" fontId="25" fillId="0" borderId="4" xfId="0" applyNumberFormat="1" applyFont="1" applyBorder="1" applyAlignment="1" applyProtection="1">
      <alignment/>
      <protection hidden="1"/>
    </xf>
    <xf numFmtId="0" fontId="11" fillId="0" borderId="5" xfId="0" applyFont="1" applyFill="1" applyBorder="1" applyAlignment="1" applyProtection="1">
      <alignment/>
      <protection hidden="1"/>
    </xf>
    <xf numFmtId="0" fontId="11" fillId="0" borderId="0" xfId="0" applyFont="1" applyFill="1" applyAlignment="1" applyProtection="1">
      <alignment/>
      <protection hidden="1"/>
    </xf>
    <xf numFmtId="4" fontId="10" fillId="0" borderId="0" xfId="0" applyNumberFormat="1" applyFont="1" applyFill="1" applyBorder="1" applyAlignment="1" applyProtection="1">
      <alignment/>
      <protection hidden="1"/>
    </xf>
    <xf numFmtId="4" fontId="14" fillId="0" borderId="13" xfId="0" applyNumberFormat="1" applyFont="1" applyBorder="1" applyAlignment="1" applyProtection="1">
      <alignment/>
      <protection hidden="1"/>
    </xf>
    <xf numFmtId="0" fontId="11" fillId="0" borderId="10" xfId="0" applyFont="1" applyBorder="1" applyAlignment="1" applyProtection="1">
      <alignment horizontal="center"/>
      <protection hidden="1"/>
    </xf>
    <xf numFmtId="4" fontId="11" fillId="0" borderId="21" xfId="0" applyNumberFormat="1" applyFont="1" applyBorder="1" applyAlignment="1" applyProtection="1">
      <alignment/>
      <protection hidden="1"/>
    </xf>
    <xf numFmtId="4" fontId="11" fillId="0" borderId="10" xfId="0" applyNumberFormat="1" applyFont="1" applyBorder="1" applyAlignment="1" applyProtection="1">
      <alignment horizontal="right"/>
      <protection hidden="1"/>
    </xf>
    <xf numFmtId="4" fontId="14" fillId="0" borderId="22" xfId="0" applyNumberFormat="1" applyFont="1" applyBorder="1" applyAlignment="1" applyProtection="1">
      <alignment/>
      <protection hidden="1"/>
    </xf>
    <xf numFmtId="0" fontId="10" fillId="0" borderId="20" xfId="0" applyFont="1" applyBorder="1" applyAlignment="1" applyProtection="1">
      <alignment horizontal="left"/>
      <protection hidden="1"/>
    </xf>
    <xf numFmtId="4" fontId="11" fillId="0" borderId="16" xfId="0" applyNumberFormat="1" applyFont="1" applyBorder="1" applyAlignment="1" applyProtection="1">
      <alignment horizontal="right"/>
      <protection hidden="1"/>
    </xf>
    <xf numFmtId="4" fontId="11" fillId="0" borderId="17" xfId="0" applyNumberFormat="1" applyFont="1" applyBorder="1" applyAlignment="1" applyProtection="1">
      <alignment horizontal="right"/>
      <protection hidden="1"/>
    </xf>
    <xf numFmtId="0" fontId="10" fillId="0" borderId="2" xfId="0" applyFont="1" applyBorder="1" applyAlignment="1" applyProtection="1">
      <alignment horizontal="center"/>
      <protection hidden="1"/>
    </xf>
    <xf numFmtId="4" fontId="10" fillId="0" borderId="2" xfId="0" applyNumberFormat="1" applyFont="1" applyBorder="1" applyAlignment="1" applyProtection="1">
      <alignment horizontal="centerContinuous"/>
      <protection hidden="1"/>
    </xf>
    <xf numFmtId="4" fontId="11" fillId="0" borderId="2" xfId="0" applyNumberFormat="1" applyFont="1" applyBorder="1" applyAlignment="1" applyProtection="1">
      <alignment horizontal="centerContinuous"/>
      <protection hidden="1"/>
    </xf>
    <xf numFmtId="4" fontId="10" fillId="0" borderId="2" xfId="0" applyNumberFormat="1" applyFont="1" applyBorder="1" applyAlignment="1" applyProtection="1">
      <alignment horizontal="left"/>
      <protection hidden="1"/>
    </xf>
    <xf numFmtId="4" fontId="10" fillId="0" borderId="12" xfId="0" applyNumberFormat="1" applyFont="1" applyBorder="1" applyAlignment="1" applyProtection="1">
      <alignment horizontal="left"/>
      <protection hidden="1"/>
    </xf>
    <xf numFmtId="0" fontId="9" fillId="0" borderId="5" xfId="0" applyFont="1" applyBorder="1" applyAlignment="1" applyProtection="1">
      <alignment horizontal="right"/>
      <protection hidden="1"/>
    </xf>
    <xf numFmtId="4" fontId="12" fillId="0" borderId="0" xfId="0" applyNumberFormat="1" applyFont="1" applyBorder="1" applyAlignment="1" applyProtection="1">
      <alignment horizontal="center"/>
      <protection hidden="1"/>
    </xf>
    <xf numFmtId="4" fontId="11" fillId="0" borderId="0" xfId="0" applyNumberFormat="1" applyFont="1" applyAlignment="1" applyProtection="1">
      <alignment horizontal="right"/>
      <protection hidden="1"/>
    </xf>
    <xf numFmtId="4" fontId="11" fillId="0" borderId="0" xfId="0" applyNumberFormat="1" applyFont="1" applyAlignment="1" applyProtection="1">
      <alignment horizontal="left"/>
      <protection hidden="1"/>
    </xf>
    <xf numFmtId="0" fontId="10" fillId="0" borderId="0" xfId="0" applyFont="1" applyBorder="1" applyAlignment="1" applyProtection="1" quotePrefix="1">
      <alignment horizontal="left"/>
      <protection hidden="1"/>
    </xf>
    <xf numFmtId="4" fontId="11" fillId="0" borderId="10" xfId="0" applyNumberFormat="1" applyFont="1" applyBorder="1" applyAlignment="1" applyProtection="1">
      <alignment horizontal="centerContinuous"/>
      <protection hidden="1"/>
    </xf>
    <xf numFmtId="4" fontId="22" fillId="0" borderId="10" xfId="0" applyNumberFormat="1" applyFont="1" applyBorder="1" applyAlignment="1" applyProtection="1">
      <alignment horizontal="left"/>
      <protection hidden="1"/>
    </xf>
    <xf numFmtId="3" fontId="10"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horizontal="right"/>
    </xf>
    <xf numFmtId="0" fontId="26" fillId="0" borderId="5" xfId="0" applyFont="1" applyBorder="1" applyAlignment="1">
      <alignment/>
    </xf>
    <xf numFmtId="0" fontId="17" fillId="0" borderId="5" xfId="0" applyFont="1" applyBorder="1" applyAlignment="1">
      <alignment/>
    </xf>
    <xf numFmtId="3" fontId="17" fillId="0" borderId="5" xfId="0" applyNumberFormat="1" applyFont="1" applyBorder="1" applyAlignment="1">
      <alignment/>
    </xf>
    <xf numFmtId="3" fontId="17" fillId="0" borderId="5" xfId="0" applyNumberFormat="1" applyFont="1" applyBorder="1" applyAlignment="1">
      <alignment/>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vertical="center"/>
      <protection hidden="1"/>
    </xf>
    <xf numFmtId="4" fontId="11" fillId="0" borderId="7" xfId="0" applyNumberFormat="1" applyFont="1" applyBorder="1" applyAlignment="1">
      <alignment/>
    </xf>
    <xf numFmtId="4" fontId="22" fillId="0" borderId="10" xfId="0" applyNumberFormat="1" applyFont="1" applyBorder="1" applyAlignment="1" applyProtection="1">
      <alignment/>
      <protection hidden="1"/>
    </xf>
    <xf numFmtId="0" fontId="11" fillId="0" borderId="0" xfId="0" applyFont="1" applyBorder="1" applyAlignment="1" applyProtection="1">
      <alignment wrapText="1"/>
      <protection hidden="1"/>
    </xf>
    <xf numFmtId="0" fontId="11" fillId="0" borderId="0" xfId="0" applyFont="1" applyBorder="1" applyAlignment="1">
      <alignment/>
    </xf>
    <xf numFmtId="4" fontId="10" fillId="0" borderId="10" xfId="0" applyNumberFormat="1"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Border="1" applyAlignment="1">
      <alignment horizontal="center"/>
    </xf>
    <xf numFmtId="0" fontId="10" fillId="0" borderId="17" xfId="0" applyFont="1" applyBorder="1" applyAlignment="1" applyProtection="1">
      <alignment horizontal="center"/>
      <protection hidden="1"/>
    </xf>
    <xf numFmtId="0" fontId="10" fillId="0" borderId="18" xfId="0" applyFont="1" applyBorder="1" applyAlignment="1" applyProtection="1">
      <alignment horizontal="center"/>
      <protection hidden="1"/>
    </xf>
    <xf numFmtId="4" fontId="10" fillId="0" borderId="17" xfId="0" applyNumberFormat="1" applyFont="1" applyBorder="1" applyAlignment="1" applyProtection="1">
      <alignment horizontal="center"/>
      <protection hidden="1"/>
    </xf>
    <xf numFmtId="0" fontId="20" fillId="0" borderId="0" xfId="0" applyFont="1" applyBorder="1" applyAlignment="1" applyProtection="1">
      <alignment horizontal="center"/>
      <protection hidden="1"/>
    </xf>
    <xf numFmtId="0" fontId="11" fillId="0" borderId="0" xfId="0" applyFont="1" applyBorder="1" applyAlignment="1">
      <alignment horizontal="center"/>
    </xf>
    <xf numFmtId="0" fontId="10" fillId="0" borderId="10" xfId="0" applyFont="1" applyBorder="1" applyAlignment="1" applyProtection="1">
      <alignment horizontal="center"/>
      <protection hidden="1"/>
    </xf>
    <xf numFmtId="0" fontId="11" fillId="0" borderId="10" xfId="0" applyFont="1" applyBorder="1" applyAlignment="1">
      <alignment/>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124</xdr:row>
      <xdr:rowOff>0</xdr:rowOff>
    </xdr:from>
    <xdr:to>
      <xdr:col>22</xdr:col>
      <xdr:colOff>0</xdr:colOff>
      <xdr:row>124</xdr:row>
      <xdr:rowOff>0</xdr:rowOff>
    </xdr:to>
    <xdr:sp>
      <xdr:nvSpPr>
        <xdr:cNvPr id="1" name="Text 2"/>
        <xdr:cNvSpPr txBox="1">
          <a:spLocks noChangeArrowheads="1"/>
        </xdr:cNvSpPr>
      </xdr:nvSpPr>
      <xdr:spPr>
        <a:xfrm>
          <a:off x="685800" y="20926425"/>
          <a:ext cx="1456372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124</xdr:row>
      <xdr:rowOff>0</xdr:rowOff>
    </xdr:from>
    <xdr:to>
      <xdr:col>22</xdr:col>
      <xdr:colOff>38100</xdr:colOff>
      <xdr:row>124</xdr:row>
      <xdr:rowOff>0</xdr:rowOff>
    </xdr:to>
    <xdr:sp>
      <xdr:nvSpPr>
        <xdr:cNvPr id="2" name="Text 3"/>
        <xdr:cNvSpPr txBox="1">
          <a:spLocks noChangeArrowheads="1"/>
        </xdr:cNvSpPr>
      </xdr:nvSpPr>
      <xdr:spPr>
        <a:xfrm>
          <a:off x="685800" y="20926425"/>
          <a:ext cx="1460182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124</xdr:row>
      <xdr:rowOff>0</xdr:rowOff>
    </xdr:from>
    <xdr:to>
      <xdr:col>22</xdr:col>
      <xdr:colOff>123825</xdr:colOff>
      <xdr:row>124</xdr:row>
      <xdr:rowOff>0</xdr:rowOff>
    </xdr:to>
    <xdr:sp>
      <xdr:nvSpPr>
        <xdr:cNvPr id="3" name="Text 4"/>
        <xdr:cNvSpPr txBox="1">
          <a:spLocks noChangeArrowheads="1"/>
        </xdr:cNvSpPr>
      </xdr:nvSpPr>
      <xdr:spPr>
        <a:xfrm>
          <a:off x="685800" y="20926425"/>
          <a:ext cx="1468755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124</xdr:row>
      <xdr:rowOff>0</xdr:rowOff>
    </xdr:from>
    <xdr:to>
      <xdr:col>23</xdr:col>
      <xdr:colOff>0</xdr:colOff>
      <xdr:row>124</xdr:row>
      <xdr:rowOff>0</xdr:rowOff>
    </xdr:to>
    <xdr:sp>
      <xdr:nvSpPr>
        <xdr:cNvPr id="4" name="Text 2"/>
        <xdr:cNvSpPr txBox="1">
          <a:spLocks noChangeArrowheads="1"/>
        </xdr:cNvSpPr>
      </xdr:nvSpPr>
      <xdr:spPr>
        <a:xfrm>
          <a:off x="685800" y="20926425"/>
          <a:ext cx="1548765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FOODTECH A.E. ΑΝΩΝΥΜΟΣ ΤΕΧΝΙΚΗ ΕΜΠΟΡΙΚΗ ΒΙΟΜΗΧΑΝΙΚΗ ΕΤΑΙΡΕΙΑ</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FOODTECH A.E. ΑΝΩΝΥΜΟΣ ΤΕΧΝΙΚΗ ΕΜΠΟΡΙΚΗ ΒΙΟΜΗΧΑΝΙΚΗ ΕΤΑΙΡΕΙΑ της εταιρικής χρήσεως που έληξε την 31η Δεκεμβρίου 1999.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βασιζόμενη στην υπ' αριθμ. 205/1988 γνωμοδότηση της ολομέλειας των Νομικών Συμβούλων της Διοικήσεως δεν σχηματίζει πρόβλεψη για αποζημίωση του προσωπικού της λόγω εξόδου  του από την υπηρεσία για συνταξιοδότηση. Αν   σχημάτιζε τέτοια πρόβλεψη σύμφωνα με το άρθρο 42 ε του Κ.Ν. 2190/1920 για όλο το προσωπικό της, αυτή θα ανερχόταν στο συνολικό ποσό των δρχ. 1.500.000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ληφεί  υπόψη η παραπάνω παρατήρησή μας,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124</xdr:row>
      <xdr:rowOff>0</xdr:rowOff>
    </xdr:from>
    <xdr:to>
      <xdr:col>23</xdr:col>
      <xdr:colOff>38100</xdr:colOff>
      <xdr:row>124</xdr:row>
      <xdr:rowOff>0</xdr:rowOff>
    </xdr:to>
    <xdr:sp>
      <xdr:nvSpPr>
        <xdr:cNvPr id="5" name="Text 3"/>
        <xdr:cNvSpPr txBox="1">
          <a:spLocks noChangeArrowheads="1"/>
        </xdr:cNvSpPr>
      </xdr:nvSpPr>
      <xdr:spPr>
        <a:xfrm>
          <a:off x="685800" y="20926425"/>
          <a:ext cx="1552575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124</xdr:row>
      <xdr:rowOff>0</xdr:rowOff>
    </xdr:from>
    <xdr:to>
      <xdr:col>24</xdr:col>
      <xdr:colOff>0</xdr:colOff>
      <xdr:row>124</xdr:row>
      <xdr:rowOff>0</xdr:rowOff>
    </xdr:to>
    <xdr:sp>
      <xdr:nvSpPr>
        <xdr:cNvPr id="6" name="Text 4"/>
        <xdr:cNvSpPr txBox="1">
          <a:spLocks noChangeArrowheads="1"/>
        </xdr:cNvSpPr>
      </xdr:nvSpPr>
      <xdr:spPr>
        <a:xfrm>
          <a:off x="685800" y="20926425"/>
          <a:ext cx="15544800" cy="0"/>
        </a:xfrm>
        <a:prstGeom prst="rect">
          <a:avLst/>
        </a:prstGeom>
        <a:solidFill>
          <a:srgbClr val="FFFFFF"/>
        </a:solidFill>
        <a:ln w="1" cmpd="sng">
          <a:noFill/>
        </a:ln>
      </xdr:spPr>
      <xdr:txBody>
        <a:bodyPr vertOverflow="clip" wrap="square"/>
        <a:p>
          <a:pPr algn="ctr">
            <a:defRPr/>
          </a:pPr>
          <a:r>
            <a:rPr lang="en-US" cap="none" sz="1000" b="1" i="0" u="none" baseline="0"/>
            <a:t>Αθήνα,     20-3-2000
Ο ΟΡΚΩΤΟΣ ΕΛΕΓΚΤΗΣ ΛΟΓΙΣΤΗΣ
ΔΗΜΟΣ Ν. ΠΙΤΕΛΗΣ
Σ.Ο.Λ. α.ε.ο.ε.
(Α.Μ. Σ.Ο.Ε. 14481)</a:t>
          </a:r>
        </a:p>
      </xdr:txBody>
    </xdr:sp>
    <xdr:clientData/>
  </xdr:twoCellAnchor>
  <xdr:twoCellAnchor>
    <xdr:from>
      <xdr:col>2</xdr:col>
      <xdr:colOff>0</xdr:colOff>
      <xdr:row>135</xdr:row>
      <xdr:rowOff>0</xdr:rowOff>
    </xdr:from>
    <xdr:to>
      <xdr:col>22</xdr:col>
      <xdr:colOff>0</xdr:colOff>
      <xdr:row>135</xdr:row>
      <xdr:rowOff>0</xdr:rowOff>
    </xdr:to>
    <xdr:sp>
      <xdr:nvSpPr>
        <xdr:cNvPr id="7" name="Text 2"/>
        <xdr:cNvSpPr txBox="1">
          <a:spLocks noChangeArrowheads="1"/>
        </xdr:cNvSpPr>
      </xdr:nvSpPr>
      <xdr:spPr>
        <a:xfrm>
          <a:off x="685800" y="22745700"/>
          <a:ext cx="1456372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135</xdr:row>
      <xdr:rowOff>0</xdr:rowOff>
    </xdr:from>
    <xdr:to>
      <xdr:col>22</xdr:col>
      <xdr:colOff>38100</xdr:colOff>
      <xdr:row>135</xdr:row>
      <xdr:rowOff>0</xdr:rowOff>
    </xdr:to>
    <xdr:sp>
      <xdr:nvSpPr>
        <xdr:cNvPr id="8" name="Text 3"/>
        <xdr:cNvSpPr txBox="1">
          <a:spLocks noChangeArrowheads="1"/>
        </xdr:cNvSpPr>
      </xdr:nvSpPr>
      <xdr:spPr>
        <a:xfrm>
          <a:off x="685800" y="22745700"/>
          <a:ext cx="1460182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135</xdr:row>
      <xdr:rowOff>0</xdr:rowOff>
    </xdr:from>
    <xdr:to>
      <xdr:col>22</xdr:col>
      <xdr:colOff>123825</xdr:colOff>
      <xdr:row>135</xdr:row>
      <xdr:rowOff>0</xdr:rowOff>
    </xdr:to>
    <xdr:sp>
      <xdr:nvSpPr>
        <xdr:cNvPr id="9" name="Text 4"/>
        <xdr:cNvSpPr txBox="1">
          <a:spLocks noChangeArrowheads="1"/>
        </xdr:cNvSpPr>
      </xdr:nvSpPr>
      <xdr:spPr>
        <a:xfrm>
          <a:off x="685800" y="22745700"/>
          <a:ext cx="1468755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135</xdr:row>
      <xdr:rowOff>0</xdr:rowOff>
    </xdr:from>
    <xdr:to>
      <xdr:col>23</xdr:col>
      <xdr:colOff>0</xdr:colOff>
      <xdr:row>135</xdr:row>
      <xdr:rowOff>0</xdr:rowOff>
    </xdr:to>
    <xdr:sp>
      <xdr:nvSpPr>
        <xdr:cNvPr id="10" name="Text 2"/>
        <xdr:cNvSpPr txBox="1">
          <a:spLocks noChangeArrowheads="1"/>
        </xdr:cNvSpPr>
      </xdr:nvSpPr>
      <xdr:spPr>
        <a:xfrm>
          <a:off x="685800" y="22745700"/>
          <a:ext cx="1548765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ΓΑΛΑΚΤΟΒΙΟΜΗΧΑΝΙΑ ΛΑΡΙΣΗΣ Α.Ε. "ΟΛΥΜΠΟΣ"</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ΓΑΛΑΚΤΟΒΙΟΜΗΧΑΝΙΑ ΛΑΡΙΣΗΣ Α.Ε. "ΟΛΥΜΠΟΣ" της εταιρικής χρήσεως που έληξε την 31η Δεκεμβρίου 2000.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και είναι σύμφωνοι με τις βασικές αρχές των Διεθνών Λογιστικών Προτύπων.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τα εξής: 1)Το υπόλοιπο του λογαριασμού ΓΙΙΙ.2."Συμμετοχές σε λοιπές επιχειρήσεις" αντιπροσωπεύει αξία κτήσεως μεριδίων συνεταιριστικής ΕΠΕ η οποία δεν δημοσιεύει οικονομικές καταστάσεις.2)Με βάση τις διατάξεις  του Ν. 2065/1992 έγινε στη χρήση 2000 αναπροσαρμογή της αξίας κτήσεως των γηπέδων , των κτιρίων ,των συσσωρευμένων αποσβέσεων των κτιρίων και των επιχορηγήσεων παγίων επενδύσεων εξαιτίας της οποίας αυξήθηκε η αξία κτήσεως των γηπέδων και κτιρίων κατά δρχ. 34.269.070 και η αξία των συσσωρευμένων αποσβέσεων των κτιρίων κατά δρχ.2.521.526   και των επιχορηγήσεων παγίων επενδύσεων κατά δρχ. 13.048.895και προέκυψε διαφορά αναπροσαρμογής ποσού δρχ. 15.948.649 η οποία συμψήφισε ισόποση ζημία προηγουμένων χρήσεων .Οι αποσβέσεις της χρήσεως για τα κτίρια  και για τις επιχορηγήσεις παγίων επενδύσεων υπολογίσθηκαν στην αναπροσαρμοσμένη αξία αυτών και είναι μεγαλύτερες κατά δρχ. και κατά δρχ. αντίστοιχα από αυτές που θα προέκυπταν άν δεν είχε γίνει αναπροσαρμογή . 3) Για επισφαλείς απαιτήσεις ποσού δρχ. που εμφανίζονται στο λογαριασμό του ενεργητικού ΔΙΙ. "Επισφαλείς πελάτες και χρεώστες" καθώς και ποσού δρχ. που εμφανίζεται στο Λογαριασμό "Γραμμάτια εισπρακτέα" έχει σχηματισθεί πρόβλεψη συνολικού ποσού δρχ. η οποία κατά τη γνώμη μας δεν επαρκεί  για κάλυψη τυχόν απωλειών από τη μη είσπραξή τους.Κατά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ληφούν  υπόψη οι παραπάνω παρατηρήσεις μας, την περιουσιακή διάρθρωση και την οικονομική θέση της εταιρείας κατά την 31η Δεκεμβρίου 2000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135</xdr:row>
      <xdr:rowOff>0</xdr:rowOff>
    </xdr:from>
    <xdr:to>
      <xdr:col>23</xdr:col>
      <xdr:colOff>38100</xdr:colOff>
      <xdr:row>135</xdr:row>
      <xdr:rowOff>0</xdr:rowOff>
    </xdr:to>
    <xdr:sp>
      <xdr:nvSpPr>
        <xdr:cNvPr id="11" name="Text 3"/>
        <xdr:cNvSpPr txBox="1">
          <a:spLocks noChangeArrowheads="1"/>
        </xdr:cNvSpPr>
      </xdr:nvSpPr>
      <xdr:spPr>
        <a:xfrm>
          <a:off x="685800" y="22745700"/>
          <a:ext cx="1552575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135</xdr:row>
      <xdr:rowOff>0</xdr:rowOff>
    </xdr:from>
    <xdr:to>
      <xdr:col>24</xdr:col>
      <xdr:colOff>0</xdr:colOff>
      <xdr:row>135</xdr:row>
      <xdr:rowOff>0</xdr:rowOff>
    </xdr:to>
    <xdr:sp>
      <xdr:nvSpPr>
        <xdr:cNvPr id="12" name="Text 4"/>
        <xdr:cNvSpPr txBox="1">
          <a:spLocks noChangeArrowheads="1"/>
        </xdr:cNvSpPr>
      </xdr:nvSpPr>
      <xdr:spPr>
        <a:xfrm>
          <a:off x="685800" y="22745700"/>
          <a:ext cx="15544800" cy="0"/>
        </a:xfrm>
        <a:prstGeom prst="rect">
          <a:avLst/>
        </a:prstGeom>
        <a:solidFill>
          <a:srgbClr val="FFFFFF"/>
        </a:solidFill>
        <a:ln w="1" cmpd="sng">
          <a:noFill/>
        </a:ln>
      </xdr:spPr>
      <xdr:txBody>
        <a:bodyPr vertOverflow="clip" wrap="square"/>
        <a:p>
          <a:pPr algn="ctr">
            <a:defRPr/>
          </a:pPr>
          <a:r>
            <a:rPr lang="en-US" cap="none" sz="1000" b="1" i="0" u="none" baseline="0"/>
            <a:t>Αθήνα,     20-3-2001
Ο ΟΡΚΩΤΟΣ ΕΛΕΓΚΤΗΣ ΛΟΓΙΣΤΗΣ
ΔΗΜΟΣ Ν. ΠΙΤΕΛΗΣ
Σ.Ο.Λ. α.ε.ο.ε.
(Α.Μ. Σ.Ο.Ε. 14481)</a:t>
          </a:r>
        </a:p>
      </xdr:txBody>
    </xdr:sp>
    <xdr:clientData/>
  </xdr:twoCellAnchor>
  <xdr:twoCellAnchor>
    <xdr:from>
      <xdr:col>2</xdr:col>
      <xdr:colOff>0</xdr:colOff>
      <xdr:row>133</xdr:row>
      <xdr:rowOff>0</xdr:rowOff>
    </xdr:from>
    <xdr:to>
      <xdr:col>22</xdr:col>
      <xdr:colOff>38100</xdr:colOff>
      <xdr:row>133</xdr:row>
      <xdr:rowOff>0</xdr:rowOff>
    </xdr:to>
    <xdr:sp>
      <xdr:nvSpPr>
        <xdr:cNvPr id="13" name="Text 3"/>
        <xdr:cNvSpPr txBox="1">
          <a:spLocks noChangeArrowheads="1"/>
        </xdr:cNvSpPr>
      </xdr:nvSpPr>
      <xdr:spPr>
        <a:xfrm>
          <a:off x="685800" y="22402800"/>
          <a:ext cx="1460182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133</xdr:row>
      <xdr:rowOff>0</xdr:rowOff>
    </xdr:from>
    <xdr:to>
      <xdr:col>23</xdr:col>
      <xdr:colOff>38100</xdr:colOff>
      <xdr:row>133</xdr:row>
      <xdr:rowOff>0</xdr:rowOff>
    </xdr:to>
    <xdr:sp>
      <xdr:nvSpPr>
        <xdr:cNvPr id="14" name="Text 3"/>
        <xdr:cNvSpPr txBox="1">
          <a:spLocks noChangeArrowheads="1"/>
        </xdr:cNvSpPr>
      </xdr:nvSpPr>
      <xdr:spPr>
        <a:xfrm>
          <a:off x="685800" y="22402800"/>
          <a:ext cx="1552575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124</xdr:row>
      <xdr:rowOff>0</xdr:rowOff>
    </xdr:from>
    <xdr:to>
      <xdr:col>22</xdr:col>
      <xdr:colOff>0</xdr:colOff>
      <xdr:row>124</xdr:row>
      <xdr:rowOff>0</xdr:rowOff>
    </xdr:to>
    <xdr:sp>
      <xdr:nvSpPr>
        <xdr:cNvPr id="15" name="Text 2"/>
        <xdr:cNvSpPr txBox="1">
          <a:spLocks noChangeArrowheads="1"/>
        </xdr:cNvSpPr>
      </xdr:nvSpPr>
      <xdr:spPr>
        <a:xfrm>
          <a:off x="685800" y="20926425"/>
          <a:ext cx="1456372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124</xdr:row>
      <xdr:rowOff>0</xdr:rowOff>
    </xdr:from>
    <xdr:to>
      <xdr:col>22</xdr:col>
      <xdr:colOff>38100</xdr:colOff>
      <xdr:row>124</xdr:row>
      <xdr:rowOff>0</xdr:rowOff>
    </xdr:to>
    <xdr:sp>
      <xdr:nvSpPr>
        <xdr:cNvPr id="16" name="Text 3"/>
        <xdr:cNvSpPr txBox="1">
          <a:spLocks noChangeArrowheads="1"/>
        </xdr:cNvSpPr>
      </xdr:nvSpPr>
      <xdr:spPr>
        <a:xfrm>
          <a:off x="685800" y="20926425"/>
          <a:ext cx="1460182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124</xdr:row>
      <xdr:rowOff>0</xdr:rowOff>
    </xdr:from>
    <xdr:to>
      <xdr:col>22</xdr:col>
      <xdr:colOff>123825</xdr:colOff>
      <xdr:row>124</xdr:row>
      <xdr:rowOff>0</xdr:rowOff>
    </xdr:to>
    <xdr:sp>
      <xdr:nvSpPr>
        <xdr:cNvPr id="17" name="Text 4"/>
        <xdr:cNvSpPr txBox="1">
          <a:spLocks noChangeArrowheads="1"/>
        </xdr:cNvSpPr>
      </xdr:nvSpPr>
      <xdr:spPr>
        <a:xfrm>
          <a:off x="685800" y="20926425"/>
          <a:ext cx="1468755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124</xdr:row>
      <xdr:rowOff>0</xdr:rowOff>
    </xdr:from>
    <xdr:to>
      <xdr:col>23</xdr:col>
      <xdr:colOff>0</xdr:colOff>
      <xdr:row>124</xdr:row>
      <xdr:rowOff>0</xdr:rowOff>
    </xdr:to>
    <xdr:sp>
      <xdr:nvSpPr>
        <xdr:cNvPr id="18" name="Text 2"/>
        <xdr:cNvSpPr txBox="1">
          <a:spLocks noChangeArrowheads="1"/>
        </xdr:cNvSpPr>
      </xdr:nvSpPr>
      <xdr:spPr>
        <a:xfrm>
          <a:off x="685800" y="20926425"/>
          <a:ext cx="1548765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FOODTECH A.E. ΑΝΩΝΥΜΟΣ ΤΕΧΝΙΚΗ ΕΜΠΟΡΙΚΗ ΒΙΟΜΗΧΑΝΙΚΗ ΕΤΑΙΡΕΙΑ</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FOODTECH A.E. ΑΝΩΝΥΜΟΣ ΤΕΧΝΙΚΗ ΕΜΠΟΡΙΚΗ ΒΙΟΜΗΧΑΝΙΚΗ ΕΤΑΙΡΕΙΑ της εταιρικής χρήσεως που έληξε την 31η Δεκεμβρίου 1999.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βασιζόμενη στην υπ' αριθμ. 205/1988 γνωμοδότηση της ολομέλειας των Νομικών Συμβούλων της Διοικήσεως δεν σχηματίζει πρόβλεψη για αποζημίωση του προσωπικού της λόγω εξόδου  του από την υπηρεσία για συνταξιοδότηση. Αν   σχημάτιζε τέτοια πρόβλεψη σύμφωνα με το άρθρο 42 ε του Κ.Ν. 2190/1920 για όλο το προσωπικό της, αυτή θα ανερχόταν στο συνολικό ποσό των δρχ. 1.500.000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ληφεί  υπόψη η παραπάνω παρατήρησή μας,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124</xdr:row>
      <xdr:rowOff>0</xdr:rowOff>
    </xdr:from>
    <xdr:to>
      <xdr:col>23</xdr:col>
      <xdr:colOff>38100</xdr:colOff>
      <xdr:row>124</xdr:row>
      <xdr:rowOff>0</xdr:rowOff>
    </xdr:to>
    <xdr:sp>
      <xdr:nvSpPr>
        <xdr:cNvPr id="19" name="Text 3"/>
        <xdr:cNvSpPr txBox="1">
          <a:spLocks noChangeArrowheads="1"/>
        </xdr:cNvSpPr>
      </xdr:nvSpPr>
      <xdr:spPr>
        <a:xfrm>
          <a:off x="685800" y="20926425"/>
          <a:ext cx="1552575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124</xdr:row>
      <xdr:rowOff>0</xdr:rowOff>
    </xdr:from>
    <xdr:to>
      <xdr:col>24</xdr:col>
      <xdr:colOff>0</xdr:colOff>
      <xdr:row>124</xdr:row>
      <xdr:rowOff>0</xdr:rowOff>
    </xdr:to>
    <xdr:sp>
      <xdr:nvSpPr>
        <xdr:cNvPr id="20" name="Text 4"/>
        <xdr:cNvSpPr txBox="1">
          <a:spLocks noChangeArrowheads="1"/>
        </xdr:cNvSpPr>
      </xdr:nvSpPr>
      <xdr:spPr>
        <a:xfrm>
          <a:off x="685800" y="20926425"/>
          <a:ext cx="15544800" cy="0"/>
        </a:xfrm>
        <a:prstGeom prst="rect">
          <a:avLst/>
        </a:prstGeom>
        <a:solidFill>
          <a:srgbClr val="FFFFFF"/>
        </a:solidFill>
        <a:ln w="1" cmpd="sng">
          <a:noFill/>
        </a:ln>
      </xdr:spPr>
      <xdr:txBody>
        <a:bodyPr vertOverflow="clip" wrap="square"/>
        <a:p>
          <a:pPr algn="ctr">
            <a:defRPr/>
          </a:pPr>
          <a:r>
            <a:rPr lang="en-US" cap="none" sz="1000" b="1" i="0" u="none" baseline="0"/>
            <a:t>Αθήνα,     20-3-2000
Ο ΟΡΚΩΤΟΣ ΕΛΕΓΚΤΗΣ ΛΟΓΙΣΤΗΣ
ΔΗΜΟΣ Ν. ΠΙΤΕΛΗΣ
Σ.Ο.Λ. α.ε.ο.ε.
(Α.Μ. Σ.Ο.Ε. 14481)</a:t>
          </a:r>
        </a:p>
      </xdr:txBody>
    </xdr:sp>
    <xdr:clientData/>
  </xdr:twoCellAnchor>
  <xdr:twoCellAnchor>
    <xdr:from>
      <xdr:col>2</xdr:col>
      <xdr:colOff>0</xdr:colOff>
      <xdr:row>135</xdr:row>
      <xdr:rowOff>0</xdr:rowOff>
    </xdr:from>
    <xdr:to>
      <xdr:col>22</xdr:col>
      <xdr:colOff>0</xdr:colOff>
      <xdr:row>135</xdr:row>
      <xdr:rowOff>0</xdr:rowOff>
    </xdr:to>
    <xdr:sp>
      <xdr:nvSpPr>
        <xdr:cNvPr id="21" name="Text 2"/>
        <xdr:cNvSpPr txBox="1">
          <a:spLocks noChangeArrowheads="1"/>
        </xdr:cNvSpPr>
      </xdr:nvSpPr>
      <xdr:spPr>
        <a:xfrm>
          <a:off x="685800" y="22745700"/>
          <a:ext cx="1456372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135</xdr:row>
      <xdr:rowOff>0</xdr:rowOff>
    </xdr:from>
    <xdr:to>
      <xdr:col>22</xdr:col>
      <xdr:colOff>38100</xdr:colOff>
      <xdr:row>135</xdr:row>
      <xdr:rowOff>0</xdr:rowOff>
    </xdr:to>
    <xdr:sp>
      <xdr:nvSpPr>
        <xdr:cNvPr id="22" name="Text 3"/>
        <xdr:cNvSpPr txBox="1">
          <a:spLocks noChangeArrowheads="1"/>
        </xdr:cNvSpPr>
      </xdr:nvSpPr>
      <xdr:spPr>
        <a:xfrm>
          <a:off x="685800" y="22745700"/>
          <a:ext cx="1460182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135</xdr:row>
      <xdr:rowOff>0</xdr:rowOff>
    </xdr:from>
    <xdr:to>
      <xdr:col>22</xdr:col>
      <xdr:colOff>123825</xdr:colOff>
      <xdr:row>135</xdr:row>
      <xdr:rowOff>0</xdr:rowOff>
    </xdr:to>
    <xdr:sp>
      <xdr:nvSpPr>
        <xdr:cNvPr id="23" name="Text 4"/>
        <xdr:cNvSpPr txBox="1">
          <a:spLocks noChangeArrowheads="1"/>
        </xdr:cNvSpPr>
      </xdr:nvSpPr>
      <xdr:spPr>
        <a:xfrm>
          <a:off x="685800" y="22745700"/>
          <a:ext cx="1468755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135</xdr:row>
      <xdr:rowOff>0</xdr:rowOff>
    </xdr:from>
    <xdr:to>
      <xdr:col>23</xdr:col>
      <xdr:colOff>0</xdr:colOff>
      <xdr:row>135</xdr:row>
      <xdr:rowOff>0</xdr:rowOff>
    </xdr:to>
    <xdr:sp>
      <xdr:nvSpPr>
        <xdr:cNvPr id="24" name="Text 2"/>
        <xdr:cNvSpPr txBox="1">
          <a:spLocks noChangeArrowheads="1"/>
        </xdr:cNvSpPr>
      </xdr:nvSpPr>
      <xdr:spPr>
        <a:xfrm>
          <a:off x="685800" y="22745700"/>
          <a:ext cx="1548765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ΓΑΛΑΚΤΟΒΙΟΜΗΧΑΝΙΑ ΛΑΡΙΣΗΣ Α.Ε. "ΟΛΥΜΠΟΣ"</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ΓΑΛΑΚΤΟΒΙΟΜΗΧΑΝΙΑ ΛΑΡΙΣΗΣ Α.Ε. "ΟΛΥΜΠΟΣ" της εταιρικής χρήσεως που έληξε την 31η Δεκεμβρίου 2000.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και είναι σύμφωνοι με τις βασικές αρχές των Διεθνών Λογιστικών Προτύπων.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τα εξής: 1)Το υπόλοιπο του λογαριασμού ΓΙΙΙ.2."Συμμετοχές σε λοιπές επιχειρήσεις" αντιπροσωπεύει αξία κτήσεως μεριδίων συνεταιριστικής ΕΠΕ η οποία δεν δημοσιεύει οικονομικές καταστάσεις.2)Με βάση τις διατάξεις  του Ν. 2065/1992 έγινε στη χρήση 2000 αναπροσαρμογή της αξίας κτήσεως των γηπέδων , των κτιρίων ,των συσσωρευμένων αποσβέσεων των κτιρίων και των επιχορηγήσεων παγίων επενδύσεων εξαιτίας της οποίας αυξήθηκε η αξία κτήσεως των γηπέδων και κτιρίων κατά δρχ. 34.269.070 και η αξία των συσσωρευμένων αποσβέσεων των κτιρίων κατά δρχ.2.521.526   και των επιχορηγήσεων παγίων επενδύσεων κατά δρχ. 13.048.895και προέκυψε διαφορά αναπροσαρμογής ποσού δρχ. 15.948.649 η οποία συμψήφισε ισόποση ζημία προηγουμένων χρήσεων .Οι αποσβέσεις της χρήσεως για τα κτίρια  και για τις επιχορηγήσεις παγίων επενδύσεων υπολογίσθηκαν στην αναπροσαρμοσμένη αξία αυτών και είναι μεγαλύτερες κατά δρχ. και κατά δρχ. αντίστοιχα από αυτές που θα προέκυπταν άν δεν είχε γίνει αναπροσαρμογή . 3) Για επισφαλείς απαιτήσεις ποσού δρχ. που εμφανίζονται στο λογαριασμό του ενεργητικού ΔΙΙ. "Επισφαλείς πελάτες και χρεώστες" καθώς και ποσού δρχ. που εμφανίζεται στο Λογαριασμό "Γραμμάτια εισπρακτέα" έχει σχηματισθεί πρόβλεψη συνολικού ποσού δρχ. η οποία κατά τη γνώμη μας δεν επαρκεί  για κάλυψη τυχόν απωλειών από τη μη είσπραξή τους.Κατά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ληφούν  υπόψη οι παραπάνω παρατηρήσεις μας, την περιουσιακή διάρθρωση και την οικονομική θέση της εταιρείας κατά την 31η Δεκεμβρίου 2000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135</xdr:row>
      <xdr:rowOff>0</xdr:rowOff>
    </xdr:from>
    <xdr:to>
      <xdr:col>23</xdr:col>
      <xdr:colOff>38100</xdr:colOff>
      <xdr:row>135</xdr:row>
      <xdr:rowOff>0</xdr:rowOff>
    </xdr:to>
    <xdr:sp>
      <xdr:nvSpPr>
        <xdr:cNvPr id="25" name="Text 3"/>
        <xdr:cNvSpPr txBox="1">
          <a:spLocks noChangeArrowheads="1"/>
        </xdr:cNvSpPr>
      </xdr:nvSpPr>
      <xdr:spPr>
        <a:xfrm>
          <a:off x="685800" y="22745700"/>
          <a:ext cx="1552575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135</xdr:row>
      <xdr:rowOff>0</xdr:rowOff>
    </xdr:from>
    <xdr:to>
      <xdr:col>24</xdr:col>
      <xdr:colOff>0</xdr:colOff>
      <xdr:row>135</xdr:row>
      <xdr:rowOff>0</xdr:rowOff>
    </xdr:to>
    <xdr:sp>
      <xdr:nvSpPr>
        <xdr:cNvPr id="26" name="Text 4"/>
        <xdr:cNvSpPr txBox="1">
          <a:spLocks noChangeArrowheads="1"/>
        </xdr:cNvSpPr>
      </xdr:nvSpPr>
      <xdr:spPr>
        <a:xfrm>
          <a:off x="685800" y="22745700"/>
          <a:ext cx="15544800" cy="0"/>
        </a:xfrm>
        <a:prstGeom prst="rect">
          <a:avLst/>
        </a:prstGeom>
        <a:solidFill>
          <a:srgbClr val="FFFFFF"/>
        </a:solidFill>
        <a:ln w="1" cmpd="sng">
          <a:noFill/>
        </a:ln>
      </xdr:spPr>
      <xdr:txBody>
        <a:bodyPr vertOverflow="clip" wrap="square"/>
        <a:p>
          <a:pPr algn="ctr">
            <a:defRPr/>
          </a:pPr>
          <a:r>
            <a:rPr lang="en-US" cap="none" sz="1000" b="1" i="0" u="none" baseline="0"/>
            <a:t>Αθήνα,     20-3-2001
Ο ΟΡΚΩΤΟΣ ΕΛΕΓΚΤΗΣ ΛΟΓΙΣΤΗΣ
ΔΗΜΟΣ Ν. ΠΙΤΕΛΗΣ
Σ.Ο.Λ. α.ε.ο.ε.
(Α.Μ. Σ.Ο.Ε. 14481)</a:t>
          </a:r>
        </a:p>
      </xdr:txBody>
    </xdr:sp>
    <xdr:clientData/>
  </xdr:twoCellAnchor>
  <xdr:twoCellAnchor>
    <xdr:from>
      <xdr:col>2</xdr:col>
      <xdr:colOff>0</xdr:colOff>
      <xdr:row>133</xdr:row>
      <xdr:rowOff>0</xdr:rowOff>
    </xdr:from>
    <xdr:to>
      <xdr:col>22</xdr:col>
      <xdr:colOff>38100</xdr:colOff>
      <xdr:row>133</xdr:row>
      <xdr:rowOff>0</xdr:rowOff>
    </xdr:to>
    <xdr:sp>
      <xdr:nvSpPr>
        <xdr:cNvPr id="27" name="Text 3"/>
        <xdr:cNvSpPr txBox="1">
          <a:spLocks noChangeArrowheads="1"/>
        </xdr:cNvSpPr>
      </xdr:nvSpPr>
      <xdr:spPr>
        <a:xfrm>
          <a:off x="685800" y="22402800"/>
          <a:ext cx="1460182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133</xdr:row>
      <xdr:rowOff>0</xdr:rowOff>
    </xdr:from>
    <xdr:to>
      <xdr:col>23</xdr:col>
      <xdr:colOff>38100</xdr:colOff>
      <xdr:row>133</xdr:row>
      <xdr:rowOff>0</xdr:rowOff>
    </xdr:to>
    <xdr:sp>
      <xdr:nvSpPr>
        <xdr:cNvPr id="28" name="Text 3"/>
        <xdr:cNvSpPr txBox="1">
          <a:spLocks noChangeArrowheads="1"/>
        </xdr:cNvSpPr>
      </xdr:nvSpPr>
      <xdr:spPr>
        <a:xfrm>
          <a:off x="685800" y="22402800"/>
          <a:ext cx="1552575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135</xdr:row>
      <xdr:rowOff>0</xdr:rowOff>
    </xdr:from>
    <xdr:to>
      <xdr:col>26</xdr:col>
      <xdr:colOff>123825</xdr:colOff>
      <xdr:row>135</xdr:row>
      <xdr:rowOff>0</xdr:rowOff>
    </xdr:to>
    <xdr:sp>
      <xdr:nvSpPr>
        <xdr:cNvPr id="29" name="Text 16"/>
        <xdr:cNvSpPr txBox="1">
          <a:spLocks noChangeArrowheads="1"/>
        </xdr:cNvSpPr>
      </xdr:nvSpPr>
      <xdr:spPr>
        <a:xfrm>
          <a:off x="685800" y="22745700"/>
          <a:ext cx="16621125" cy="0"/>
        </a:xfrm>
        <a:prstGeom prst="rect">
          <a:avLst/>
        </a:prstGeom>
        <a:solidFill>
          <a:srgbClr val="FFFFFF"/>
        </a:solidFill>
        <a:ln w="1" cmpd="sng">
          <a:noFill/>
        </a:ln>
      </xdr:spPr>
      <xdr:txBody>
        <a:bodyPr vertOverflow="clip" wrap="square"/>
        <a:p>
          <a:pPr algn="ctr">
            <a:defRPr/>
          </a:pPr>
          <a:r>
            <a:rPr lang="en-US" cap="none" sz="1400" b="1" i="0" u="none" baseline="0">
              <a:latin typeface="Arial"/>
              <a:ea typeface="Arial"/>
              <a:cs typeface="Arial"/>
            </a:rPr>
            <a:t>ΠΙΣΤΟΠΟΙΗΤΙΚΟ ΕΛΕΓΧΟΥ ΟΡΚΩΤΟΥ  ΕΛΕΓΚΤΗ  ΛΟΓΙΣΤΗ
Προς τους κ.κ. Μετόχους της Ανώνυμης Εταιρείας  SPACE HELLAS A.E. EΜΠΟΡΙΟ-ΑΝΤΙΠΡΟΣΩΠΕΙΕΣ-ΕΙΣΑΓΩΓΕΣ-ΕΞΑΓΩΓΕΣ
  </a:t>
          </a:r>
        </a:p>
      </xdr:txBody>
    </xdr:sp>
    <xdr:clientData/>
  </xdr:twoCellAnchor>
  <xdr:twoCellAnchor>
    <xdr:from>
      <xdr:col>0</xdr:col>
      <xdr:colOff>9525</xdr:colOff>
      <xdr:row>136</xdr:row>
      <xdr:rowOff>95250</xdr:rowOff>
    </xdr:from>
    <xdr:to>
      <xdr:col>24</xdr:col>
      <xdr:colOff>19050</xdr:colOff>
      <xdr:row>140</xdr:row>
      <xdr:rowOff>142875</xdr:rowOff>
    </xdr:to>
    <xdr:sp>
      <xdr:nvSpPr>
        <xdr:cNvPr id="30" name="Text 16"/>
        <xdr:cNvSpPr txBox="1">
          <a:spLocks noChangeArrowheads="1"/>
        </xdr:cNvSpPr>
      </xdr:nvSpPr>
      <xdr:spPr>
        <a:xfrm>
          <a:off x="9525" y="23021925"/>
          <a:ext cx="16240125" cy="695325"/>
        </a:xfrm>
        <a:prstGeom prst="rect">
          <a:avLst/>
        </a:prstGeom>
        <a:solidFill>
          <a:srgbClr val="FFFFFF"/>
        </a:solidFill>
        <a:ln w="1" cmpd="sng">
          <a:noFill/>
        </a:ln>
      </xdr:spPr>
      <xdr:txBody>
        <a:bodyPr vertOverflow="clip" wrap="square"/>
        <a:p>
          <a:pPr algn="ctr">
            <a:defRPr/>
          </a:pPr>
          <a:r>
            <a:rPr lang="en-US" cap="none" sz="1400" b="0" i="0" u="none" baseline="0">
              <a:latin typeface="Arial"/>
              <a:ea typeface="Arial"/>
              <a:cs typeface="Arial"/>
            </a:rPr>
            <a:t>ΠΙΣΤΟΠΟΙΗΤΙΚΟ ΕΛΕΓΧΟΥ </a:t>
          </a:r>
          <a:r>
            <a:rPr lang="en-US" cap="none" sz="1000" b="1" i="0" u="none" baseline="0">
              <a:latin typeface="Arial"/>
              <a:ea typeface="Arial"/>
              <a:cs typeface="Arial"/>
            </a:rPr>
            <a:t>ΟΡΚΩΤΟΥ  ΕΛΕΓΚΤΗ  ΛΟΓΙΣΤΗ</a:t>
          </a:r>
          <a:r>
            <a:rPr lang="en-US" cap="none" sz="1000" b="0" i="0" u="none" baseline="0">
              <a:latin typeface="Arial"/>
              <a:ea typeface="Arial"/>
              <a:cs typeface="Arial"/>
            </a:rPr>
            <a:t>
</a:t>
          </a:r>
          <a:r>
            <a:rPr lang="en-US" cap="none" sz="1000" b="1" i="0" u="none" baseline="0">
              <a:latin typeface="Arial"/>
              <a:ea typeface="Arial"/>
              <a:cs typeface="Arial"/>
            </a:rPr>
            <a:t>Προς τους κ.κ. Μετόχους της Ανώνυμης Εταιρείας  SPACE HELLAS A.E. EΜΠΟΡΙΟ-ΑΝΤΙΠΡΟΣΩΠΕΙΕΣ-ΕΙΣΑΓΩΓΕΣ-ΕΞΑΓΩΓΕΣ
</a:t>
          </a:r>
          <a:r>
            <a:rPr lang="en-US" cap="none" sz="1000" b="0" i="0" u="none" baseline="0">
              <a:latin typeface="Arial"/>
              <a:ea typeface="Arial"/>
              <a:cs typeface="Arial"/>
            </a:rPr>
            <a:t>  </a:t>
          </a:r>
        </a:p>
      </xdr:txBody>
    </xdr:sp>
    <xdr:clientData/>
  </xdr:twoCellAnchor>
  <xdr:twoCellAnchor>
    <xdr:from>
      <xdr:col>0</xdr:col>
      <xdr:colOff>57150</xdr:colOff>
      <xdr:row>141</xdr:row>
      <xdr:rowOff>0</xdr:rowOff>
    </xdr:from>
    <xdr:to>
      <xdr:col>23</xdr:col>
      <xdr:colOff>38100</xdr:colOff>
      <xdr:row>161</xdr:row>
      <xdr:rowOff>38100</xdr:rowOff>
    </xdr:to>
    <xdr:sp>
      <xdr:nvSpPr>
        <xdr:cNvPr id="31" name="Text 15"/>
        <xdr:cNvSpPr txBox="1">
          <a:spLocks noChangeArrowheads="1"/>
        </xdr:cNvSpPr>
      </xdr:nvSpPr>
      <xdr:spPr>
        <a:xfrm>
          <a:off x="57150" y="23736300"/>
          <a:ext cx="16154400" cy="32766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Ελέγξαμε τις ανωτέρω Οικονομικές Καταστάσεις καθώς και το σχετικό Προσάρτημα της Ανώνυμης Εταιρείας SPACE HELLAS A.E. EΜΠΟΡΙΟ-ΑΝΤΙΠΡΟΣΩΠΕΙΕΣ-ΕΙΣΑΓΩΓΕΣ-ΕΞΑΓΩΓΕΣ της εταιρικής χρήσεως που έληξε την 31η Δεκεμβρίου 2003. Ο έλεγχός μας, στα πλαίσια του οποίου λάβαμε και γνώση πλήρους απολογισμού των εργασιών των υποκαταστημάτων της εταιρείας, έγινε σύμφωνα με τις διατάξεις του άρθρου 37 του Κωδ. Ν. 2190/1920 "Περί Ανωνύμων Εταιρειών" και τις ελεγκτικές διαδικασίες που κρίναμε κατάλληλες, με βάση τις αρχές και τους κανόνες ελεγκτικής που ακολουθεί το Σώμα Ορκωτών Ελεγκτών Λογιστών και που είναι σύμφωνοι με τις βασικές αρχές των  Διεθνών Ελεγκτικών Προτύπων.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Εκτός από την περίπτωση της παρακάτω παρατήρησής μας με αριθ. 1α,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εξής:1. Στο κονδύλι του Ισολογισμού "Συμμετοχές σε συνδεδεμένες επιχειρήσεις"  και "Συμμετοχές σε λοιπές επιχειρήσεις" περιλαμβάνονται : α) η αξία  συμμετοχής σε τέσσερις  ανώνυμες εταιρείες των οποίων οι μετοχές δεν είναι εισηγμένες στο ΧΑΑ και οι οικονομικές καταστάσεις των τριών εξ αυτών  ελέγχονται από Ορκωτό Ελεγκτή Λογιστή. Η αποτίμηση των συμμετοχών αυτών έγινε, σε αντίθεση με την προηγούμενη χρήση, στην τρέχουσα αξία  όπως αυτή προκύπτει από τους αντίστοιχους ισολογισμούς της 31-12-2003 και προέκυψε ζημία ποσού ευρώ  2.260.880,06 με την οποία επιβαρύνθηκαν τα αποτελέσματα της χρήσης. Αν η εταιρεία εφάρμοζε την ίδια μέθοδο και κατά την προηγούμενη χρήση,  θα έπρεπε να είχαν επιβαρυνθεί τα αποτελέσματα των προηγούμενων χρήσεων με ποσό ευρώ 2.164.383 και τα αποτελέσματα της παρούσας με ποσό ευρώ 96.497,00 β) η αξία  συμμετοχής σε ΕΠΕ εξωτερικού, της οποίας οι οικονομικές καταστάσεις δεν ελέγχονται από Ορκωτό Ελεγκτή Λογιστή και η τρέχουσα αξία αυτής, σύμφωνα με τον  πρώτο ισολογισμό της 31-12-2003  είναι μικρότερη από την αξία κτήσης κατά το ποσό των ευρώ  77.769,16 με το οποίο επιβαρύνθηκαν τα αποτελέσματα της χρήσης, γ)η αξία κτήσης συμμετοχής σε ΕΠΕ, ποσού ευρώ 20.000,  της οποίας  η πρώτη εταιρική  χρήση λήγει την 31-12-2004 και δ)η αξία κτήσης συμμετοχής σε Κοινοπραξία ποσού ευρώ 25.000, η οποία δεν ελέγχεται από Ορκωτό Ελεγκτή Λογιστή και δεν δημοσιεύει οικονομικές καταστάσεις.Τα έσοδα από τη συμμετοχή αυτή ποσού ευρώ 4.960,41 περιλαμβάνονται στο κονδύλι των αποτελεσμάτων "Έσοδα συμμετοχών". 2) Η σχηματισθείσα  πρόβλεψη για επισφαλείς απαιτήσεις  ποσού ευρώ 194 χιλ. θα έπρεπε να είναι αυξημένη κατά το ποσό των ευρώ 1.900 χιλ. περίπου,  από το οποίο ποσό ευρώ 1.700 χιλ περίπου θα έπρεπε να βαρύνει τα αποτελέσματα των προηγούμενων χρήσεων και το ποσό ευρώ 200 χιλ. περίπου τα αποτελέσματα της χρήσης, για απώλειες από πιθανή μη ρευστοποίηση  απαιτήσεων από "πελάτες" και "επιταγές εισπρακτέες".3) Η εταιρεία βασιζόμενη στη γνωμοδότηση αριθμ. 205/1988 της ολομέλειας των Νομικών Συμβούλων της Διοικήσεως δεν σχηματίζει πρόβλεψη αποζημίωσης του προσωπικού της λόγω εξόδου από την υπηρεσία για συνταξιοδότηση. Εάν η εταιρεία σχημάτιζε τέτοια πρόβλεψη σύμφωνα με τις διατάξεις του άρθρου 42 ε  παραγρ. 14 του Κ.Ν. 2190/1920  αυτή θα ανερχόταν στο συνολικό ποσό των ευρώ  850.000 περίπου και θα επιβάρυνε τα αποτελέσματα χρήσεως με ποσό ευρώ 100.000 περίπου και κατά το υπόλοιπο τα αποτελέσματα των προηγούμενων χρήσεων.4)Η εταιρεία έχει ελεγχθεί φορολογικά μέχρι και τη χρήση 2002 και κατά συνέπεια οι φορολογικές της υποχρεώσεις για την παρούσα χρήση δεν έχουν καταστεί οριστικές. Κατά τη γνώμη μας, οι ανωτέρω Οικονομικές καταστάσεις οι οποίες προκύπτουν από τα βιβλία και στοιχεία  της εταιρείας απεικονίζουν μαζί με το Προσάρτημα , αφού ληφθούν υπόψη οι παραπάνω παρατηρήσεις μας, καθώς και οι σημειώσεις της εταιρείας κάτω από τον Ισολογισμό,  την περιουσιακή διάρθρωση και την οικονομική θέση της εταιρείας κατά την 31η Δεκεμβρίου 2003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εκτός από την περίπτωση της ανωτέρω παρατήρησής με αριθμ. 1α .
</a:t>
          </a:r>
        </a:p>
      </xdr:txBody>
    </xdr:sp>
    <xdr:clientData fLocksWithSheet="0"/>
  </xdr:twoCellAnchor>
  <xdr:twoCellAnchor>
    <xdr:from>
      <xdr:col>0</xdr:col>
      <xdr:colOff>0</xdr:colOff>
      <xdr:row>159</xdr:row>
      <xdr:rowOff>57150</xdr:rowOff>
    </xdr:from>
    <xdr:to>
      <xdr:col>23</xdr:col>
      <xdr:colOff>0</xdr:colOff>
      <xdr:row>165</xdr:row>
      <xdr:rowOff>114300</xdr:rowOff>
    </xdr:to>
    <xdr:sp>
      <xdr:nvSpPr>
        <xdr:cNvPr id="32" name="Text 17"/>
        <xdr:cNvSpPr txBox="1">
          <a:spLocks noChangeArrowheads="1"/>
        </xdr:cNvSpPr>
      </xdr:nvSpPr>
      <xdr:spPr>
        <a:xfrm>
          <a:off x="0" y="26708100"/>
          <a:ext cx="16173450" cy="1028700"/>
        </a:xfrm>
        <a:prstGeom prst="rect">
          <a:avLst/>
        </a:prstGeom>
        <a:solidFill>
          <a:srgbClr val="FFFFFF"/>
        </a:solidFill>
        <a:ln w="1" cmpd="sng">
          <a:noFill/>
        </a:ln>
      </xdr:spPr>
      <xdr:txBody>
        <a:bodyPr vertOverflow="clip" wrap="square"/>
        <a:p>
          <a:pPr algn="ctr">
            <a:defRPr/>
          </a:pPr>
          <a:r>
            <a:rPr lang="en-US" cap="none" sz="1000" b="0" i="0" u="none" baseline="0">
              <a:latin typeface="Arial"/>
              <a:ea typeface="Arial"/>
              <a:cs typeface="Arial"/>
            </a:rPr>
            <a:t>Αθήνα , 25 Φεβρουαρίου  2004
Ο ΟΡΚΩΤΟΣ ΕΛΕΓΚΤΗΣ ΛΟΓΙΣΤΗΣ
ΔΗΜΟΣ Ν. ΠΙΤΕΛΗΣ
ΣΟΛ α.ε.ο.ε.
Α.Μ. ΣΟΕΛ 14481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22</xdr:col>
      <xdr:colOff>0</xdr:colOff>
      <xdr:row>0</xdr:row>
      <xdr:rowOff>0</xdr:rowOff>
    </xdr:to>
    <xdr:sp>
      <xdr:nvSpPr>
        <xdr:cNvPr id="1" name="Text 2"/>
        <xdr:cNvSpPr txBox="1">
          <a:spLocks noChangeArrowheads="1"/>
        </xdr:cNvSpPr>
      </xdr:nvSpPr>
      <xdr:spPr>
        <a:xfrm>
          <a:off x="752475" y="0"/>
          <a:ext cx="156876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0</xdr:row>
      <xdr:rowOff>0</xdr:rowOff>
    </xdr:from>
    <xdr:to>
      <xdr:col>22</xdr:col>
      <xdr:colOff>38100</xdr:colOff>
      <xdr:row>0</xdr:row>
      <xdr:rowOff>0</xdr:rowOff>
    </xdr:to>
    <xdr:sp>
      <xdr:nvSpPr>
        <xdr:cNvPr id="2" name="Text 3"/>
        <xdr:cNvSpPr txBox="1">
          <a:spLocks noChangeArrowheads="1"/>
        </xdr:cNvSpPr>
      </xdr:nvSpPr>
      <xdr:spPr>
        <a:xfrm>
          <a:off x="752475" y="0"/>
          <a:ext cx="157257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0</xdr:row>
      <xdr:rowOff>0</xdr:rowOff>
    </xdr:from>
    <xdr:to>
      <xdr:col>22</xdr:col>
      <xdr:colOff>123825</xdr:colOff>
      <xdr:row>0</xdr:row>
      <xdr:rowOff>0</xdr:rowOff>
    </xdr:to>
    <xdr:sp>
      <xdr:nvSpPr>
        <xdr:cNvPr id="3" name="Text 4"/>
        <xdr:cNvSpPr txBox="1">
          <a:spLocks noChangeArrowheads="1"/>
        </xdr:cNvSpPr>
      </xdr:nvSpPr>
      <xdr:spPr>
        <a:xfrm>
          <a:off x="752475" y="0"/>
          <a:ext cx="158115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0</xdr:row>
      <xdr:rowOff>0</xdr:rowOff>
    </xdr:from>
    <xdr:to>
      <xdr:col>23</xdr:col>
      <xdr:colOff>0</xdr:colOff>
      <xdr:row>0</xdr:row>
      <xdr:rowOff>0</xdr:rowOff>
    </xdr:to>
    <xdr:sp>
      <xdr:nvSpPr>
        <xdr:cNvPr id="4" name="Text 2"/>
        <xdr:cNvSpPr txBox="1">
          <a:spLocks noChangeArrowheads="1"/>
        </xdr:cNvSpPr>
      </xdr:nvSpPr>
      <xdr:spPr>
        <a:xfrm>
          <a:off x="752475" y="0"/>
          <a:ext cx="1668780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FOODTECH A.E. ΑΝΩΝΥΜΟΣ ΤΕΧΝΙΚΗ ΕΜΠΟΡΙΚΗ ΒΙΟΜΗΧΑΝΙΚΗ ΕΤΑΙΡΕΙΑ</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FOODTECH A.E. ΑΝΩΝΥΜΟΣ ΤΕΧΝΙΚΗ ΕΜΠΟΡΙΚΗ ΒΙΟΜΗΧΑΝΙΚΗ ΕΤΑΙΡΕΙΑ της εταιρικής χρήσεως που έληξε την 31η Δεκεμβρίου 1999.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βασιζόμενη στην υπ' αριθμ. 205/1988 γνωμοδότηση της ολομέλειας των Νομικών Συμβούλων της Διοικήσεως δεν σχηματίζει πρόβλεψη για αποζημίωση του προσωπικού της λόγω εξόδου  του από την υπηρεσία για συνταξιοδότηση. Αν   σχημάτιζε τέτοια πρόβλεψη σύμφωνα με το άρθρο 42 ε του Κ.Ν. 2190/1920 για όλο το προσωπικό της, αυτή θα ανερχόταν στο συνολικό ποσό των δρχ. 1.500.000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ληφεί  υπόψη η παραπάνω παρατήρησή μας,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0</xdr:row>
      <xdr:rowOff>0</xdr:rowOff>
    </xdr:from>
    <xdr:to>
      <xdr:col>23</xdr:col>
      <xdr:colOff>38100</xdr:colOff>
      <xdr:row>0</xdr:row>
      <xdr:rowOff>0</xdr:rowOff>
    </xdr:to>
    <xdr:sp>
      <xdr:nvSpPr>
        <xdr:cNvPr id="5" name="Text 3"/>
        <xdr:cNvSpPr txBox="1">
          <a:spLocks noChangeArrowheads="1"/>
        </xdr:cNvSpPr>
      </xdr:nvSpPr>
      <xdr:spPr>
        <a:xfrm>
          <a:off x="752475" y="0"/>
          <a:ext cx="1672590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0</xdr:row>
      <xdr:rowOff>0</xdr:rowOff>
    </xdr:from>
    <xdr:to>
      <xdr:col>24</xdr:col>
      <xdr:colOff>0</xdr:colOff>
      <xdr:row>0</xdr:row>
      <xdr:rowOff>0</xdr:rowOff>
    </xdr:to>
    <xdr:sp>
      <xdr:nvSpPr>
        <xdr:cNvPr id="6" name="Text 4"/>
        <xdr:cNvSpPr txBox="1">
          <a:spLocks noChangeArrowheads="1"/>
        </xdr:cNvSpPr>
      </xdr:nvSpPr>
      <xdr:spPr>
        <a:xfrm>
          <a:off x="752475" y="0"/>
          <a:ext cx="16754475" cy="0"/>
        </a:xfrm>
        <a:prstGeom prst="rect">
          <a:avLst/>
        </a:prstGeom>
        <a:solidFill>
          <a:srgbClr val="FFFFFF"/>
        </a:solidFill>
        <a:ln w="1" cmpd="sng">
          <a:noFill/>
        </a:ln>
      </xdr:spPr>
      <xdr:txBody>
        <a:bodyPr vertOverflow="clip" wrap="square"/>
        <a:p>
          <a:pPr algn="ctr">
            <a:defRPr/>
          </a:pPr>
          <a:r>
            <a:rPr lang="en-US" cap="none" sz="1000" b="1" i="0" u="none" baseline="0"/>
            <a:t>Αθήνα,     20-3-2000
Ο ΟΡΚΩΤΟΣ ΕΛΕΓΚΤΗΣ ΛΟΓΙΣΤΗΣ
ΔΗΜΟΣ Ν. ΠΙΤΕΛΗΣ
Σ.Ο.Λ. α.ε.ο.ε.
(Α.Μ. Σ.Ο.Ε. 14481)</a:t>
          </a:r>
        </a:p>
      </xdr:txBody>
    </xdr:sp>
    <xdr:clientData/>
  </xdr:twoCellAnchor>
  <xdr:twoCellAnchor>
    <xdr:from>
      <xdr:col>2</xdr:col>
      <xdr:colOff>0</xdr:colOff>
      <xdr:row>0</xdr:row>
      <xdr:rowOff>0</xdr:rowOff>
    </xdr:from>
    <xdr:to>
      <xdr:col>22</xdr:col>
      <xdr:colOff>0</xdr:colOff>
      <xdr:row>0</xdr:row>
      <xdr:rowOff>0</xdr:rowOff>
    </xdr:to>
    <xdr:sp>
      <xdr:nvSpPr>
        <xdr:cNvPr id="7" name="Text 2"/>
        <xdr:cNvSpPr txBox="1">
          <a:spLocks noChangeArrowheads="1"/>
        </xdr:cNvSpPr>
      </xdr:nvSpPr>
      <xdr:spPr>
        <a:xfrm>
          <a:off x="752475" y="0"/>
          <a:ext cx="156876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0</xdr:row>
      <xdr:rowOff>0</xdr:rowOff>
    </xdr:from>
    <xdr:to>
      <xdr:col>22</xdr:col>
      <xdr:colOff>38100</xdr:colOff>
      <xdr:row>0</xdr:row>
      <xdr:rowOff>0</xdr:rowOff>
    </xdr:to>
    <xdr:sp>
      <xdr:nvSpPr>
        <xdr:cNvPr id="8" name="Text 3"/>
        <xdr:cNvSpPr txBox="1">
          <a:spLocks noChangeArrowheads="1"/>
        </xdr:cNvSpPr>
      </xdr:nvSpPr>
      <xdr:spPr>
        <a:xfrm>
          <a:off x="752475" y="0"/>
          <a:ext cx="157257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0</xdr:row>
      <xdr:rowOff>0</xdr:rowOff>
    </xdr:from>
    <xdr:to>
      <xdr:col>22</xdr:col>
      <xdr:colOff>123825</xdr:colOff>
      <xdr:row>0</xdr:row>
      <xdr:rowOff>0</xdr:rowOff>
    </xdr:to>
    <xdr:sp>
      <xdr:nvSpPr>
        <xdr:cNvPr id="9" name="Text 4"/>
        <xdr:cNvSpPr txBox="1">
          <a:spLocks noChangeArrowheads="1"/>
        </xdr:cNvSpPr>
      </xdr:nvSpPr>
      <xdr:spPr>
        <a:xfrm>
          <a:off x="752475" y="0"/>
          <a:ext cx="158115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0</xdr:row>
      <xdr:rowOff>0</xdr:rowOff>
    </xdr:from>
    <xdr:to>
      <xdr:col>23</xdr:col>
      <xdr:colOff>0</xdr:colOff>
      <xdr:row>0</xdr:row>
      <xdr:rowOff>0</xdr:rowOff>
    </xdr:to>
    <xdr:sp>
      <xdr:nvSpPr>
        <xdr:cNvPr id="10" name="Text 2"/>
        <xdr:cNvSpPr txBox="1">
          <a:spLocks noChangeArrowheads="1"/>
        </xdr:cNvSpPr>
      </xdr:nvSpPr>
      <xdr:spPr>
        <a:xfrm>
          <a:off x="752475" y="0"/>
          <a:ext cx="1668780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ΓΑΛΑΚΤΟΒΙΟΜΗΧΑΝΙΑ ΛΑΡΙΣΗΣ Α.Ε. "ΟΛΥΜΠΟΣ"</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ΓΑΛΑΚΤΟΒΙΟΜΗΧΑΝΙΑ ΛΑΡΙΣΗΣ Α.Ε. "ΟΛΥΜΠΟΣ" της εταιρικής χρήσεως που έληξε την 31η Δεκεμβρίου 2000.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και είναι σύμφωνοι με τις βασικές αρχές των Διεθνών Λογιστικών Προτύπων.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τα εξής: 1)Το υπόλοιπο του λογαριασμού ΓΙΙΙ.2."Συμμετοχές σε λοιπές επιχειρήσεις" αντιπροσωπεύει αξία κτήσεως μεριδίων συνεταιριστικής ΕΠΕ η οποία δεν δημοσιεύει οικονομικές καταστάσεις.2)Με βάση τις διατάξεις  του Ν. 2065/1992 έγινε στη χρήση 2000 αναπροσαρμογή της αξίας κτήσεως των γηπέδων , των κτιρίων ,των συσσωρευμένων αποσβέσεων των κτιρίων και των επιχορηγήσεων παγίων επενδύσεων εξαιτίας της οποίας αυξήθηκε η αξία κτήσεως των γηπέδων και κτιρίων κατά δρχ. 34.269.070 και η αξία των συσσωρευμένων αποσβέσεων των κτιρίων κατά δρχ.2.521.526   και των επιχορηγήσεων παγίων επενδύσεων κατά δρχ. 13.048.895και προέκυψε διαφορά αναπροσαρμογής ποσού δρχ. 15.948.649 η οποία συμψήφισε ισόποση ζημία προηγουμένων χρήσεων .Οι αποσβέσεις της χρήσεως για τα κτίρια  και για τις επιχορηγήσεις παγίων επενδύσεων υπολογίσθηκαν στην αναπροσαρμοσμένη αξία αυτών και είναι μεγαλύτερες κατά δρχ. και κατά δρχ. αντίστοιχα από αυτές που θα προέκυπταν άν δεν είχε γίνει αναπροσαρμογή . 3) Για επισφαλείς απαιτήσεις ποσού δρχ. που εμφανίζονται στο λογαριασμό του ενεργητικού ΔΙΙ. "Επισφαλείς πελάτες και χρεώστες" καθώς και ποσού δρχ. που εμφανίζεται στο Λογαριασμό "Γραμμάτια εισπρακτέα" έχει σχηματισθεί πρόβλεψη συνολικού ποσού δρχ. η οποία κατά τη γνώμη μας δεν επαρκεί  για κάλυψη τυχόν απωλειών από τη μη είσπραξή τους.Κατά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ληφούν  υπόψη οι παραπάνω παρατηρήσεις μας, την περιουσιακή διάρθρωση και την οικονομική θέση της εταιρείας κατά την 31η Δεκεμβρίου 2000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0</xdr:row>
      <xdr:rowOff>0</xdr:rowOff>
    </xdr:from>
    <xdr:to>
      <xdr:col>23</xdr:col>
      <xdr:colOff>38100</xdr:colOff>
      <xdr:row>0</xdr:row>
      <xdr:rowOff>0</xdr:rowOff>
    </xdr:to>
    <xdr:sp>
      <xdr:nvSpPr>
        <xdr:cNvPr id="11" name="Text 3"/>
        <xdr:cNvSpPr txBox="1">
          <a:spLocks noChangeArrowheads="1"/>
        </xdr:cNvSpPr>
      </xdr:nvSpPr>
      <xdr:spPr>
        <a:xfrm>
          <a:off x="752475" y="0"/>
          <a:ext cx="1672590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0</xdr:row>
      <xdr:rowOff>0</xdr:rowOff>
    </xdr:from>
    <xdr:to>
      <xdr:col>24</xdr:col>
      <xdr:colOff>0</xdr:colOff>
      <xdr:row>0</xdr:row>
      <xdr:rowOff>0</xdr:rowOff>
    </xdr:to>
    <xdr:sp>
      <xdr:nvSpPr>
        <xdr:cNvPr id="12" name="Text 4"/>
        <xdr:cNvSpPr txBox="1">
          <a:spLocks noChangeArrowheads="1"/>
        </xdr:cNvSpPr>
      </xdr:nvSpPr>
      <xdr:spPr>
        <a:xfrm>
          <a:off x="752475" y="0"/>
          <a:ext cx="16754475" cy="0"/>
        </a:xfrm>
        <a:prstGeom prst="rect">
          <a:avLst/>
        </a:prstGeom>
        <a:solidFill>
          <a:srgbClr val="FFFFFF"/>
        </a:solidFill>
        <a:ln w="1" cmpd="sng">
          <a:noFill/>
        </a:ln>
      </xdr:spPr>
      <xdr:txBody>
        <a:bodyPr vertOverflow="clip" wrap="square"/>
        <a:p>
          <a:pPr algn="ctr">
            <a:defRPr/>
          </a:pPr>
          <a:r>
            <a:rPr lang="en-US" cap="none" sz="1000" b="1" i="0" u="none" baseline="0"/>
            <a:t>Αθήνα,     20-3-2001
Ο ΟΡΚΩΤΟΣ ΕΛΕΓΚΤΗΣ ΛΟΓΙΣΤΗΣ
ΔΗΜΟΣ Ν. ΠΙΤΕΛΗΣ
Σ.Ο.Λ. α.ε.ο.ε.
(Α.Μ. Σ.Ο.Ε. 14481)</a:t>
          </a:r>
        </a:p>
      </xdr:txBody>
    </xdr:sp>
    <xdr:clientData/>
  </xdr:twoCellAnchor>
  <xdr:twoCellAnchor>
    <xdr:from>
      <xdr:col>2</xdr:col>
      <xdr:colOff>0</xdr:colOff>
      <xdr:row>0</xdr:row>
      <xdr:rowOff>0</xdr:rowOff>
    </xdr:from>
    <xdr:to>
      <xdr:col>22</xdr:col>
      <xdr:colOff>38100</xdr:colOff>
      <xdr:row>0</xdr:row>
      <xdr:rowOff>0</xdr:rowOff>
    </xdr:to>
    <xdr:sp>
      <xdr:nvSpPr>
        <xdr:cNvPr id="13" name="Text 3"/>
        <xdr:cNvSpPr txBox="1">
          <a:spLocks noChangeArrowheads="1"/>
        </xdr:cNvSpPr>
      </xdr:nvSpPr>
      <xdr:spPr>
        <a:xfrm>
          <a:off x="752475" y="0"/>
          <a:ext cx="157257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0</xdr:row>
      <xdr:rowOff>0</xdr:rowOff>
    </xdr:from>
    <xdr:to>
      <xdr:col>23</xdr:col>
      <xdr:colOff>38100</xdr:colOff>
      <xdr:row>0</xdr:row>
      <xdr:rowOff>0</xdr:rowOff>
    </xdr:to>
    <xdr:sp>
      <xdr:nvSpPr>
        <xdr:cNvPr id="14" name="Text 3"/>
        <xdr:cNvSpPr txBox="1">
          <a:spLocks noChangeArrowheads="1"/>
        </xdr:cNvSpPr>
      </xdr:nvSpPr>
      <xdr:spPr>
        <a:xfrm>
          <a:off x="752475" y="0"/>
          <a:ext cx="1672590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0</xdr:row>
      <xdr:rowOff>0</xdr:rowOff>
    </xdr:from>
    <xdr:to>
      <xdr:col>22</xdr:col>
      <xdr:colOff>0</xdr:colOff>
      <xdr:row>0</xdr:row>
      <xdr:rowOff>0</xdr:rowOff>
    </xdr:to>
    <xdr:sp>
      <xdr:nvSpPr>
        <xdr:cNvPr id="15" name="Text 2"/>
        <xdr:cNvSpPr txBox="1">
          <a:spLocks noChangeArrowheads="1"/>
        </xdr:cNvSpPr>
      </xdr:nvSpPr>
      <xdr:spPr>
        <a:xfrm>
          <a:off x="752475" y="0"/>
          <a:ext cx="156876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0</xdr:row>
      <xdr:rowOff>0</xdr:rowOff>
    </xdr:from>
    <xdr:to>
      <xdr:col>22</xdr:col>
      <xdr:colOff>38100</xdr:colOff>
      <xdr:row>0</xdr:row>
      <xdr:rowOff>0</xdr:rowOff>
    </xdr:to>
    <xdr:sp>
      <xdr:nvSpPr>
        <xdr:cNvPr id="16" name="Text 3"/>
        <xdr:cNvSpPr txBox="1">
          <a:spLocks noChangeArrowheads="1"/>
        </xdr:cNvSpPr>
      </xdr:nvSpPr>
      <xdr:spPr>
        <a:xfrm>
          <a:off x="752475" y="0"/>
          <a:ext cx="157257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0</xdr:row>
      <xdr:rowOff>0</xdr:rowOff>
    </xdr:from>
    <xdr:to>
      <xdr:col>22</xdr:col>
      <xdr:colOff>123825</xdr:colOff>
      <xdr:row>0</xdr:row>
      <xdr:rowOff>0</xdr:rowOff>
    </xdr:to>
    <xdr:sp>
      <xdr:nvSpPr>
        <xdr:cNvPr id="17" name="Text 4"/>
        <xdr:cNvSpPr txBox="1">
          <a:spLocks noChangeArrowheads="1"/>
        </xdr:cNvSpPr>
      </xdr:nvSpPr>
      <xdr:spPr>
        <a:xfrm>
          <a:off x="752475" y="0"/>
          <a:ext cx="158115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0</xdr:row>
      <xdr:rowOff>0</xdr:rowOff>
    </xdr:from>
    <xdr:to>
      <xdr:col>23</xdr:col>
      <xdr:colOff>0</xdr:colOff>
      <xdr:row>0</xdr:row>
      <xdr:rowOff>0</xdr:rowOff>
    </xdr:to>
    <xdr:sp>
      <xdr:nvSpPr>
        <xdr:cNvPr id="18" name="Text 2"/>
        <xdr:cNvSpPr txBox="1">
          <a:spLocks noChangeArrowheads="1"/>
        </xdr:cNvSpPr>
      </xdr:nvSpPr>
      <xdr:spPr>
        <a:xfrm>
          <a:off x="752475" y="0"/>
          <a:ext cx="1668780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FOODTECH A.E. ΑΝΩΝΥΜΟΣ ΤΕΧΝΙΚΗ ΕΜΠΟΡΙΚΗ ΒΙΟΜΗΧΑΝΙΚΗ ΕΤΑΙΡΕΙΑ</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FOODTECH A.E. ΑΝΩΝΥΜΟΣ ΤΕΧΝΙΚΗ ΕΜΠΟΡΙΚΗ ΒΙΟΜΗΧΑΝΙΚΗ ΕΤΑΙΡΕΙΑ της εταιρικής χρήσεως που έληξε την 31η Δεκεμβρίου 1999.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βασιζόμενη στην υπ' αριθμ. 205/1988 γνωμοδότηση της ολομέλειας των Νομικών Συμβούλων της Διοικήσεως δεν σχηματίζει πρόβλεψη για αποζημίωση του προσωπικού της λόγω εξόδου  του από την υπηρεσία για συνταξιοδότηση. Αν   σχημάτιζε τέτοια πρόβλεψη σύμφωνα με το άρθρο 42 ε του Κ.Ν. 2190/1920 για όλο το προσωπικό της, αυτή θα ανερχόταν στο συνολικό ποσό των δρχ. 1.500.000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ληφεί  υπόψη η παραπάνω παρατήρησή μας,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0</xdr:row>
      <xdr:rowOff>0</xdr:rowOff>
    </xdr:from>
    <xdr:to>
      <xdr:col>23</xdr:col>
      <xdr:colOff>38100</xdr:colOff>
      <xdr:row>0</xdr:row>
      <xdr:rowOff>0</xdr:rowOff>
    </xdr:to>
    <xdr:sp>
      <xdr:nvSpPr>
        <xdr:cNvPr id="19" name="Text 3"/>
        <xdr:cNvSpPr txBox="1">
          <a:spLocks noChangeArrowheads="1"/>
        </xdr:cNvSpPr>
      </xdr:nvSpPr>
      <xdr:spPr>
        <a:xfrm>
          <a:off x="752475" y="0"/>
          <a:ext cx="1672590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0</xdr:row>
      <xdr:rowOff>0</xdr:rowOff>
    </xdr:from>
    <xdr:to>
      <xdr:col>24</xdr:col>
      <xdr:colOff>0</xdr:colOff>
      <xdr:row>0</xdr:row>
      <xdr:rowOff>0</xdr:rowOff>
    </xdr:to>
    <xdr:sp>
      <xdr:nvSpPr>
        <xdr:cNvPr id="20" name="Text 4"/>
        <xdr:cNvSpPr txBox="1">
          <a:spLocks noChangeArrowheads="1"/>
        </xdr:cNvSpPr>
      </xdr:nvSpPr>
      <xdr:spPr>
        <a:xfrm>
          <a:off x="752475" y="0"/>
          <a:ext cx="16754475" cy="0"/>
        </a:xfrm>
        <a:prstGeom prst="rect">
          <a:avLst/>
        </a:prstGeom>
        <a:solidFill>
          <a:srgbClr val="FFFFFF"/>
        </a:solidFill>
        <a:ln w="1" cmpd="sng">
          <a:noFill/>
        </a:ln>
      </xdr:spPr>
      <xdr:txBody>
        <a:bodyPr vertOverflow="clip" wrap="square"/>
        <a:p>
          <a:pPr algn="ctr">
            <a:defRPr/>
          </a:pPr>
          <a:r>
            <a:rPr lang="en-US" cap="none" sz="1000" b="1" i="0" u="none" baseline="0"/>
            <a:t>Αθήνα,     20-3-2000
Ο ΟΡΚΩΤΟΣ ΕΛΕΓΚΤΗΣ ΛΟΓΙΣΤΗΣ
ΔΗΜΟΣ Ν. ΠΙΤΕΛΗΣ
Σ.Ο.Λ. α.ε.ο.ε.
(Α.Μ. Σ.Ο.Ε. 14481)</a:t>
          </a:r>
        </a:p>
      </xdr:txBody>
    </xdr:sp>
    <xdr:clientData/>
  </xdr:twoCellAnchor>
  <xdr:twoCellAnchor>
    <xdr:from>
      <xdr:col>2</xdr:col>
      <xdr:colOff>0</xdr:colOff>
      <xdr:row>0</xdr:row>
      <xdr:rowOff>0</xdr:rowOff>
    </xdr:from>
    <xdr:to>
      <xdr:col>22</xdr:col>
      <xdr:colOff>0</xdr:colOff>
      <xdr:row>0</xdr:row>
      <xdr:rowOff>0</xdr:rowOff>
    </xdr:to>
    <xdr:sp>
      <xdr:nvSpPr>
        <xdr:cNvPr id="21" name="Text 2"/>
        <xdr:cNvSpPr txBox="1">
          <a:spLocks noChangeArrowheads="1"/>
        </xdr:cNvSpPr>
      </xdr:nvSpPr>
      <xdr:spPr>
        <a:xfrm>
          <a:off x="752475" y="0"/>
          <a:ext cx="156876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0</xdr:row>
      <xdr:rowOff>0</xdr:rowOff>
    </xdr:from>
    <xdr:to>
      <xdr:col>22</xdr:col>
      <xdr:colOff>38100</xdr:colOff>
      <xdr:row>0</xdr:row>
      <xdr:rowOff>0</xdr:rowOff>
    </xdr:to>
    <xdr:sp>
      <xdr:nvSpPr>
        <xdr:cNvPr id="22" name="Text 3"/>
        <xdr:cNvSpPr txBox="1">
          <a:spLocks noChangeArrowheads="1"/>
        </xdr:cNvSpPr>
      </xdr:nvSpPr>
      <xdr:spPr>
        <a:xfrm>
          <a:off x="752475" y="0"/>
          <a:ext cx="157257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0</xdr:row>
      <xdr:rowOff>0</xdr:rowOff>
    </xdr:from>
    <xdr:to>
      <xdr:col>22</xdr:col>
      <xdr:colOff>123825</xdr:colOff>
      <xdr:row>0</xdr:row>
      <xdr:rowOff>0</xdr:rowOff>
    </xdr:to>
    <xdr:sp>
      <xdr:nvSpPr>
        <xdr:cNvPr id="23" name="Text 4"/>
        <xdr:cNvSpPr txBox="1">
          <a:spLocks noChangeArrowheads="1"/>
        </xdr:cNvSpPr>
      </xdr:nvSpPr>
      <xdr:spPr>
        <a:xfrm>
          <a:off x="752475" y="0"/>
          <a:ext cx="158115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0</xdr:row>
      <xdr:rowOff>0</xdr:rowOff>
    </xdr:from>
    <xdr:to>
      <xdr:col>23</xdr:col>
      <xdr:colOff>0</xdr:colOff>
      <xdr:row>0</xdr:row>
      <xdr:rowOff>0</xdr:rowOff>
    </xdr:to>
    <xdr:sp>
      <xdr:nvSpPr>
        <xdr:cNvPr id="24" name="Text 2"/>
        <xdr:cNvSpPr txBox="1">
          <a:spLocks noChangeArrowheads="1"/>
        </xdr:cNvSpPr>
      </xdr:nvSpPr>
      <xdr:spPr>
        <a:xfrm>
          <a:off x="752475" y="0"/>
          <a:ext cx="1668780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ΓΑΛΑΚΤΟΒΙΟΜΗΧΑΝΙΑ ΛΑΡΙΣΗΣ Α.Ε. "ΟΛΥΜΠΟΣ"</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ΓΑΛΑΚΤΟΒΙΟΜΗΧΑΝΙΑ ΛΑΡΙΣΗΣ Α.Ε. "ΟΛΥΜΠΟΣ" της εταιρικής χρήσεως που έληξε την 31η Δεκεμβρίου 2000.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και είναι σύμφωνοι με τις βασικές αρχές των Διεθνών Λογιστικών Προτύπων.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τα εξής: 1)Το υπόλοιπο του λογαριασμού ΓΙΙΙ.2."Συμμετοχές σε λοιπές επιχειρήσεις" αντιπροσωπεύει αξία κτήσεως μεριδίων συνεταιριστικής ΕΠΕ η οποία δεν δημοσιεύει οικονομικές καταστάσεις.2)Με βάση τις διατάξεις  του Ν. 2065/1992 έγινε στη χρήση 2000 αναπροσαρμογή της αξίας κτήσεως των γηπέδων , των κτιρίων ,των συσσωρευμένων αποσβέσεων των κτιρίων και των επιχορηγήσεων παγίων επενδύσεων εξαιτίας της οποίας αυξήθηκε η αξία κτήσεως των γηπέδων και κτιρίων κατά δρχ. 34.269.070 και η αξία των συσσωρευμένων αποσβέσεων των κτιρίων κατά δρχ.2.521.526   και των επιχορηγήσεων παγίων επενδύσεων κατά δρχ. 13.048.895και προέκυψε διαφορά αναπροσαρμογής ποσού δρχ. 15.948.649 η οποία συμψήφισε ισόποση ζημία προηγουμένων χρήσεων .Οι αποσβέσεις της χρήσεως για τα κτίρια  και για τις επιχορηγήσεις παγίων επενδύσεων υπολογίσθηκαν στην αναπροσαρμοσμένη αξία αυτών και είναι μεγαλύτερες κατά δρχ. και κατά δρχ. αντίστοιχα από αυτές που θα προέκυπταν άν δεν είχε γίνει αναπροσαρμογή . 3) Για επισφαλείς απαιτήσεις ποσού δρχ. που εμφανίζονται στο λογαριασμό του ενεργητικού ΔΙΙ. "Επισφαλείς πελάτες και χρεώστες" καθώς και ποσού δρχ. που εμφανίζεται στο Λογαριασμό "Γραμμάτια εισπρακτέα" έχει σχηματισθεί πρόβλεψη συνολικού ποσού δρχ. η οποία κατά τη γνώμη μας δεν επαρκεί  για κάλυψη τυχόν απωλειών από τη μη είσπραξή τους.Κατά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ληφούν  υπόψη οι παραπάνω παρατηρήσεις μας, την περιουσιακή διάρθρωση και την οικονομική θέση της εταιρείας κατά την 31η Δεκεμβρίου 2000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0</xdr:row>
      <xdr:rowOff>0</xdr:rowOff>
    </xdr:from>
    <xdr:to>
      <xdr:col>23</xdr:col>
      <xdr:colOff>38100</xdr:colOff>
      <xdr:row>0</xdr:row>
      <xdr:rowOff>0</xdr:rowOff>
    </xdr:to>
    <xdr:sp>
      <xdr:nvSpPr>
        <xdr:cNvPr id="25" name="Text 3"/>
        <xdr:cNvSpPr txBox="1">
          <a:spLocks noChangeArrowheads="1"/>
        </xdr:cNvSpPr>
      </xdr:nvSpPr>
      <xdr:spPr>
        <a:xfrm>
          <a:off x="752475" y="0"/>
          <a:ext cx="1672590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0</xdr:row>
      <xdr:rowOff>0</xdr:rowOff>
    </xdr:from>
    <xdr:to>
      <xdr:col>24</xdr:col>
      <xdr:colOff>0</xdr:colOff>
      <xdr:row>0</xdr:row>
      <xdr:rowOff>0</xdr:rowOff>
    </xdr:to>
    <xdr:sp>
      <xdr:nvSpPr>
        <xdr:cNvPr id="26" name="Text 4"/>
        <xdr:cNvSpPr txBox="1">
          <a:spLocks noChangeArrowheads="1"/>
        </xdr:cNvSpPr>
      </xdr:nvSpPr>
      <xdr:spPr>
        <a:xfrm>
          <a:off x="752475" y="0"/>
          <a:ext cx="16754475" cy="0"/>
        </a:xfrm>
        <a:prstGeom prst="rect">
          <a:avLst/>
        </a:prstGeom>
        <a:solidFill>
          <a:srgbClr val="FFFFFF"/>
        </a:solidFill>
        <a:ln w="1" cmpd="sng">
          <a:noFill/>
        </a:ln>
      </xdr:spPr>
      <xdr:txBody>
        <a:bodyPr vertOverflow="clip" wrap="square"/>
        <a:p>
          <a:pPr algn="ctr">
            <a:defRPr/>
          </a:pPr>
          <a:r>
            <a:rPr lang="en-US" cap="none" sz="1000" b="1" i="0" u="none" baseline="0"/>
            <a:t>Αθήνα,     20-3-2001
Ο ΟΡΚΩΤΟΣ ΕΛΕΓΚΤΗΣ ΛΟΓΙΣΤΗΣ
ΔΗΜΟΣ Ν. ΠΙΤΕΛΗΣ
Σ.Ο.Λ. α.ε.ο.ε.
(Α.Μ. Σ.Ο.Ε. 14481)</a:t>
          </a:r>
        </a:p>
      </xdr:txBody>
    </xdr:sp>
    <xdr:clientData/>
  </xdr:twoCellAnchor>
  <xdr:twoCellAnchor>
    <xdr:from>
      <xdr:col>2</xdr:col>
      <xdr:colOff>0</xdr:colOff>
      <xdr:row>0</xdr:row>
      <xdr:rowOff>0</xdr:rowOff>
    </xdr:from>
    <xdr:to>
      <xdr:col>22</xdr:col>
      <xdr:colOff>38100</xdr:colOff>
      <xdr:row>0</xdr:row>
      <xdr:rowOff>0</xdr:rowOff>
    </xdr:to>
    <xdr:sp>
      <xdr:nvSpPr>
        <xdr:cNvPr id="27" name="Text 3"/>
        <xdr:cNvSpPr txBox="1">
          <a:spLocks noChangeArrowheads="1"/>
        </xdr:cNvSpPr>
      </xdr:nvSpPr>
      <xdr:spPr>
        <a:xfrm>
          <a:off x="752475" y="0"/>
          <a:ext cx="157257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0</xdr:row>
      <xdr:rowOff>0</xdr:rowOff>
    </xdr:from>
    <xdr:to>
      <xdr:col>23</xdr:col>
      <xdr:colOff>38100</xdr:colOff>
      <xdr:row>0</xdr:row>
      <xdr:rowOff>0</xdr:rowOff>
    </xdr:to>
    <xdr:sp>
      <xdr:nvSpPr>
        <xdr:cNvPr id="28" name="Text 3"/>
        <xdr:cNvSpPr txBox="1">
          <a:spLocks noChangeArrowheads="1"/>
        </xdr:cNvSpPr>
      </xdr:nvSpPr>
      <xdr:spPr>
        <a:xfrm>
          <a:off x="752475" y="0"/>
          <a:ext cx="16725900"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0</xdr:col>
      <xdr:colOff>28575</xdr:colOff>
      <xdr:row>147</xdr:row>
      <xdr:rowOff>66675</xdr:rowOff>
    </xdr:from>
    <xdr:to>
      <xdr:col>23</xdr:col>
      <xdr:colOff>19050</xdr:colOff>
      <xdr:row>165</xdr:row>
      <xdr:rowOff>38100</xdr:rowOff>
    </xdr:to>
    <xdr:sp>
      <xdr:nvSpPr>
        <xdr:cNvPr id="29" name="Text 15"/>
        <xdr:cNvSpPr txBox="1">
          <a:spLocks noChangeArrowheads="1"/>
        </xdr:cNvSpPr>
      </xdr:nvSpPr>
      <xdr:spPr>
        <a:xfrm>
          <a:off x="28575" y="25117425"/>
          <a:ext cx="17430750" cy="2809875"/>
        </a:xfrm>
        <a:prstGeom prst="rect">
          <a:avLst/>
        </a:prstGeom>
        <a:solidFill>
          <a:srgbClr val="FFFFFF"/>
        </a:solidFill>
        <a:ln w="1" cmpd="sng">
          <a:noFill/>
        </a:ln>
      </xdr:spPr>
      <xdr:txBody>
        <a:bodyPr vertOverflow="clip" wrap="square"/>
        <a:p>
          <a:pPr algn="ctr">
            <a:defRPr/>
          </a:pPr>
          <a:r>
            <a:rPr lang="en-US" cap="none" sz="1200" b="1" i="0" u="none" baseline="0">
              <a:latin typeface="Arial"/>
              <a:ea typeface="Arial"/>
              <a:cs typeface="Arial"/>
            </a:rPr>
            <a:t>ΠΙΣΤΟΠΟΙΗΤΙΚΟ ΕΛΕΓΧΟΥ ΟΡΚΩΤΟΥ  ΕΛΕΓΚΤΗ  ΛΟΓΙΣΤΗ
Προς τους κ.κ. Μετόχους της Ανώνυμης Εταιρείας  SPACE HELLAS A.E. EΜΠΟΡΙΟ-ΑΝΤΙΠΡΟΣΩΠΕΙΕΣ-ΕΙΣΑΓΩΓΕΣ-ΕΞΑΓΩΓΕΣ
  </a:t>
          </a:r>
          <a:r>
            <a:rPr lang="en-US" cap="none" sz="1000" b="0" i="0" u="none" baseline="0">
              <a:latin typeface="Arial"/>
              <a:ea typeface="Arial"/>
              <a:cs typeface="Arial"/>
            </a:rPr>
            <a:t>
Ελέγξαμε , κατά τις διατάξεις του άρθρου 108 του κωδ. ν. 2190/1920 , τον έβδομο (7) ενοποιημένο ισολογισμό και την Ενοποιημένη Κατάσταση Αποτελεσμάτων  καθώς και το σχετικό Προσάρτημα της Ανώνυμης Εταιρείας SPACE HELLAS A.E. EΜΠΟΡΙΟ-ΑΝΤΙΠΡΟΣΩΠΕΙΕΣ-ΕΙΣΑΓΩΓΕΣ-ΕΞΑΓΩΓΕΣ  και των
θυγατρικών της  για τη χρήση που έληξε την 31η Δεκεμβρίου 2003. Εφαρμόσαμε τις διαδικασίες που κρίναμε κατάλληλες για το σκοπό του ελέγχου μας, οι οποίες είναι σύμφωνες με τις αρχές και τους κανόνες ελεγκτικής που ακολουθεί το Σώμα Ορκωτών Ελεγκτών Λογιστών και επαληθεύσαμε τη συμφωνία του περιεχομένου της  ενοποιημένης Εκθέσεως Διαχειρίσεως του Διοικητικού Συμβουλίου , με τις παραπάνω ενοποιημένες Οικονομικές Καταστάσεις. Δεν επεκταθήκαμε στον έλεγχο των οικονομικών καταστάσεων της επιχείρησης SPACE ROMANIA SRL που περιλαμβάνεται στην ενοποίηση και αντιπροσωπεύει ποσοστό 0,19% και 0,30% των ενοποιημένων συνόλων ενεργητικού και κύκλου εργασιών και έχει τεθεί σε διαδικασία εκκαθάρισης.  Από τον παραπάνω έλεγχό μας προέκυψαν τα εξής: 1)Στο κονδύλι του ισολογισμού "Συμμετοχές σε λοιπές επιχειρήσεις "  περιλαμβάνονται, εκτός των συμμετοχών που ενοποιήθηκαν με τη μέθοδο της καθαρής θέσης και: α) η αξία κτήσης συμμετοχής σε Κοινοπραξία ποσού ευρώ 25.000, η οποία δεν ελέγχεται από Ορκωτό Ελεγκτή Λογιστή και δεν δημοσιεύει οικονομικές καταστάσεις.Τα έσοδα από τη συμμετοχή αυτή ποσού ευρώ 4,960,41περιλαμβάνονται στο κονδύλι των αποτελεσμάτων "Έσοδα συμμετοχών" β)η αξία κτήσης συμμετοχής σε ΕΠΕ, ποσού ευρώ 20.000,  η οποία συνεστήθη την 4-7-2003,  η πρώτη εταιρική  χρήση λήγει την 31-12-2004 και δεν συμπεριλήφθηκε στην ενοποίηση. 2)Η σχηματισθείσα  πρόβλεψη για επισφαλείς απαιτήσεις  ποσού ευρώ 194 χιλ. θα έπρεπε να είναι αυξημένη κατά το ποσό των ευρώ 1.900 χιλ. περίπου,  από το οποίο ποσό ευρώ 1.700 χιλ περίπου θα έπρεπε να βαρύνει τα αποτελέσματα των προηγούμενων χρήσεων και το ποσό ευρώ 200 χιλ. περίπου τα αποτελέσματα της χρήσης, για απώλειες από πιθανή μη ρευστοποίηση  απαιτήσεων από "πελάτες" και "επιταγές εισπρακτέες". 3) Η εταιρεία βασιζόμενη στη γνωμοδότηση αριθμ. 205/1988 της ολομέλειας των Νομικών Συμβούλων της Διοικήσεως δεν σχηματίζει πρόβλεψη αποζημίωσης του προσωπικού της λόγω εξόδου από την υπηρεσία για συνταξιοδότηση. Εάν η εταιρεία σχημάτιζε τέτοια πρόβλεψη σύμφωνα με τις διατάξεις του άρθρου 42 ε  παραγρ. 14 του Κ.Ν. 2190/1920  αυτή θα ανερχόταν στο συνολικό ποσό των ευρώ  950.000 περίπου και θα επιβάρυνε τα αποτελέσματα χρήσεως με ποσό ευρώ 110.000 περίπου και κατά το υπόλοιπο τα αποτελέσματα των προηγούμενων χρήσεων. 4)Η  μητρική εταιρεία έχει ελεγχθεί από τις φορολογικές αρχές μέχρι και τη χρήση 2002, η μία εκ των θυγατρικών μέχρι και τη χρήση 1999, ενώ της θυγατρικής του εξωτερικού η  χρήση  2003 είναι η πρώτη εταιρική της χρήση και ως εκ τούτου οι φορολογικές υποχρεώσεις των εταιρειών, που συμμετέχουν στην ανωτέρω ενοποίηση, δεν έχουν καταστεί οριστικές για τις ανέλεγκτες χρήσεις. Κατά τη γνώμη μας, αφού ληφθούν υπόψη οι παραπάνω παρατηρήσεις μας, καθώς και οι σημειώσεις της εταιρείας κάτω από τον Ισολογισμό, οι ενοποιημένες οικονομικές καταστάσεις έχουν καταρτιστεί σύμφωνα  με τις διατάξεις του κωδ. ν. 2190/1920 και απεικονίζουν βάσει των σχετικών διατάξεων που ισχύουν και λογιστικών αρχών και μεθόδων που εφαρμόζει η μητρική εταιρεία και οι οποίες έχουν γίνει γενικά παραδεκτές ,την περιουσιακή διάρθρωση , τη χρηματοοικονομική θέση  και τα αποτελέσματα του συνόλου των επιχειρήσεων που περιλαμβάνονται στην ενοποίηση της 31.12.2003 .</a:t>
          </a:r>
        </a:p>
      </xdr:txBody>
    </xdr:sp>
    <xdr:clientData/>
  </xdr:twoCellAnchor>
  <xdr:twoCellAnchor>
    <xdr:from>
      <xdr:col>0</xdr:col>
      <xdr:colOff>47625</xdr:colOff>
      <xdr:row>165</xdr:row>
      <xdr:rowOff>28575</xdr:rowOff>
    </xdr:from>
    <xdr:to>
      <xdr:col>25</xdr:col>
      <xdr:colOff>0</xdr:colOff>
      <xdr:row>172</xdr:row>
      <xdr:rowOff>0</xdr:rowOff>
    </xdr:to>
    <xdr:sp>
      <xdr:nvSpPr>
        <xdr:cNvPr id="30" name="Text 17"/>
        <xdr:cNvSpPr txBox="1">
          <a:spLocks noChangeArrowheads="1"/>
        </xdr:cNvSpPr>
      </xdr:nvSpPr>
      <xdr:spPr>
        <a:xfrm>
          <a:off x="47625" y="27917775"/>
          <a:ext cx="17516475" cy="11049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Αθήνα , 25 Φεβρουαρίου  2004
Ο ΟΡΚΩΤΟΣ ΕΛΕΓΚΤΗΣ ΛΟΓΙΣΤΗΣ
ΔΗΜΟΣ Ν. ΠΙΤΕΛΗΣ
ΣΟΛ α.ε.ο.ε.
Α.Μ. ΣΟΕΛ 14481
</a:t>
          </a:r>
        </a:p>
      </xdr:txBody>
    </xdr:sp>
    <xdr:clientData/>
  </xdr:twoCellAnchor>
  <xdr:twoCellAnchor>
    <xdr:from>
      <xdr:col>2</xdr:col>
      <xdr:colOff>0</xdr:colOff>
      <xdr:row>137</xdr:row>
      <xdr:rowOff>0</xdr:rowOff>
    </xdr:from>
    <xdr:to>
      <xdr:col>35</xdr:col>
      <xdr:colOff>0</xdr:colOff>
      <xdr:row>137</xdr:row>
      <xdr:rowOff>0</xdr:rowOff>
    </xdr:to>
    <xdr:sp>
      <xdr:nvSpPr>
        <xdr:cNvPr id="31" name="Text 2"/>
        <xdr:cNvSpPr txBox="1">
          <a:spLocks noChangeArrowheads="1"/>
        </xdr:cNvSpPr>
      </xdr:nvSpPr>
      <xdr:spPr>
        <a:xfrm>
          <a:off x="752475" y="23402925"/>
          <a:ext cx="238410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137</xdr:row>
      <xdr:rowOff>0</xdr:rowOff>
    </xdr:from>
    <xdr:to>
      <xdr:col>37</xdr:col>
      <xdr:colOff>38100</xdr:colOff>
      <xdr:row>137</xdr:row>
      <xdr:rowOff>0</xdr:rowOff>
    </xdr:to>
    <xdr:sp>
      <xdr:nvSpPr>
        <xdr:cNvPr id="32" name="Text 3"/>
        <xdr:cNvSpPr txBox="1">
          <a:spLocks noChangeArrowheads="1"/>
        </xdr:cNvSpPr>
      </xdr:nvSpPr>
      <xdr:spPr>
        <a:xfrm>
          <a:off x="752475" y="23402925"/>
          <a:ext cx="250983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137</xdr:row>
      <xdr:rowOff>0</xdr:rowOff>
    </xdr:from>
    <xdr:to>
      <xdr:col>37</xdr:col>
      <xdr:colOff>123825</xdr:colOff>
      <xdr:row>137</xdr:row>
      <xdr:rowOff>0</xdr:rowOff>
    </xdr:to>
    <xdr:sp>
      <xdr:nvSpPr>
        <xdr:cNvPr id="33" name="Text 4"/>
        <xdr:cNvSpPr txBox="1">
          <a:spLocks noChangeArrowheads="1"/>
        </xdr:cNvSpPr>
      </xdr:nvSpPr>
      <xdr:spPr>
        <a:xfrm>
          <a:off x="752475" y="23402925"/>
          <a:ext cx="251841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137</xdr:row>
      <xdr:rowOff>0</xdr:rowOff>
    </xdr:from>
    <xdr:to>
      <xdr:col>38</xdr:col>
      <xdr:colOff>0</xdr:colOff>
      <xdr:row>137</xdr:row>
      <xdr:rowOff>0</xdr:rowOff>
    </xdr:to>
    <xdr:sp>
      <xdr:nvSpPr>
        <xdr:cNvPr id="34" name="Text 2"/>
        <xdr:cNvSpPr txBox="1">
          <a:spLocks noChangeArrowheads="1"/>
        </xdr:cNvSpPr>
      </xdr:nvSpPr>
      <xdr:spPr>
        <a:xfrm>
          <a:off x="752475" y="23402925"/>
          <a:ext cx="25669875"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FOODTECH A.E. ΑΝΩΝΥΜΟΣ ΤΕΧΝΙΚΗ ΕΜΠΟΡΙΚΗ ΒΙΟΜΗΧΑΝΙΚΗ ΕΤΑΙΡΕΙΑ</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FOODTECH A.E. ΑΝΩΝΥΜΟΣ ΤΕΧΝΙΚΗ ΕΜΠΟΡΙΚΗ ΒΙΟΜΗΧΑΝΙΚΗ ΕΤΑΙΡΕΙΑ της εταιρικής χρήσεως που έληξε την 31η Δεκεμβρίου 1999.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βασιζόμενη στην υπ' αριθμ. 205/1988 γνωμοδότηση της ολομέλειας των Νομικών Συμβούλων της Διοικήσεως δεν σχηματίζει πρόβλεψη για αποζημίωση του προσωπικού της λόγω εξόδου  του από την υπηρεσία για συνταξιοδότηση. Αν   σχημάτιζε τέτοια πρόβλεψη σύμφωνα με το άρθρο 42 ε του Κ.Ν. 2190/1920 για όλο το προσωπικό της, αυτή θα ανερχόταν στο συνολικό ποσό των δρχ. 1.500.000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ληφεί  υπόψη η παραπάνω παρατήρησή μας,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137</xdr:row>
      <xdr:rowOff>0</xdr:rowOff>
    </xdr:from>
    <xdr:to>
      <xdr:col>38</xdr:col>
      <xdr:colOff>38100</xdr:colOff>
      <xdr:row>137</xdr:row>
      <xdr:rowOff>0</xdr:rowOff>
    </xdr:to>
    <xdr:sp>
      <xdr:nvSpPr>
        <xdr:cNvPr id="35" name="Text 3"/>
        <xdr:cNvSpPr txBox="1">
          <a:spLocks noChangeArrowheads="1"/>
        </xdr:cNvSpPr>
      </xdr:nvSpPr>
      <xdr:spPr>
        <a:xfrm>
          <a:off x="752475" y="23402925"/>
          <a:ext cx="25707975"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137</xdr:row>
      <xdr:rowOff>0</xdr:rowOff>
    </xdr:from>
    <xdr:to>
      <xdr:col>39</xdr:col>
      <xdr:colOff>0</xdr:colOff>
      <xdr:row>137</xdr:row>
      <xdr:rowOff>0</xdr:rowOff>
    </xdr:to>
    <xdr:sp>
      <xdr:nvSpPr>
        <xdr:cNvPr id="36" name="Text 4"/>
        <xdr:cNvSpPr txBox="1">
          <a:spLocks noChangeArrowheads="1"/>
        </xdr:cNvSpPr>
      </xdr:nvSpPr>
      <xdr:spPr>
        <a:xfrm>
          <a:off x="752475" y="23402925"/>
          <a:ext cx="26279475" cy="0"/>
        </a:xfrm>
        <a:prstGeom prst="rect">
          <a:avLst/>
        </a:prstGeom>
        <a:solidFill>
          <a:srgbClr val="FFFFFF"/>
        </a:solidFill>
        <a:ln w="1" cmpd="sng">
          <a:noFill/>
        </a:ln>
      </xdr:spPr>
      <xdr:txBody>
        <a:bodyPr vertOverflow="clip" wrap="square"/>
        <a:p>
          <a:pPr algn="ctr">
            <a:defRPr/>
          </a:pPr>
          <a:r>
            <a:rPr lang="en-US" cap="none" sz="1000" b="1" i="0" u="none" baseline="0"/>
            <a:t>Αθήνα,     20-3-2000
Ο ΟΡΚΩΤΟΣ ΕΛΕΓΚΤΗΣ ΛΟΓΙΣΤΗΣ
ΔΗΜΟΣ Ν. ΠΙΤΕΛΗΣ
Σ.Ο.Λ. α.ε.ο.ε.
(Α.Μ. Σ.Ο.Ε. 14481)</a:t>
          </a:r>
        </a:p>
      </xdr:txBody>
    </xdr:sp>
    <xdr:clientData/>
  </xdr:twoCellAnchor>
  <xdr:twoCellAnchor>
    <xdr:from>
      <xdr:col>2</xdr:col>
      <xdr:colOff>0</xdr:colOff>
      <xdr:row>137</xdr:row>
      <xdr:rowOff>0</xdr:rowOff>
    </xdr:from>
    <xdr:to>
      <xdr:col>35</xdr:col>
      <xdr:colOff>0</xdr:colOff>
      <xdr:row>137</xdr:row>
      <xdr:rowOff>0</xdr:rowOff>
    </xdr:to>
    <xdr:sp>
      <xdr:nvSpPr>
        <xdr:cNvPr id="37" name="Text 2"/>
        <xdr:cNvSpPr txBox="1">
          <a:spLocks noChangeArrowheads="1"/>
        </xdr:cNvSpPr>
      </xdr:nvSpPr>
      <xdr:spPr>
        <a:xfrm>
          <a:off x="752475" y="23402925"/>
          <a:ext cx="238410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137</xdr:row>
      <xdr:rowOff>0</xdr:rowOff>
    </xdr:from>
    <xdr:to>
      <xdr:col>37</xdr:col>
      <xdr:colOff>38100</xdr:colOff>
      <xdr:row>137</xdr:row>
      <xdr:rowOff>0</xdr:rowOff>
    </xdr:to>
    <xdr:sp>
      <xdr:nvSpPr>
        <xdr:cNvPr id="38" name="Text 3"/>
        <xdr:cNvSpPr txBox="1">
          <a:spLocks noChangeArrowheads="1"/>
        </xdr:cNvSpPr>
      </xdr:nvSpPr>
      <xdr:spPr>
        <a:xfrm>
          <a:off x="752475" y="23402925"/>
          <a:ext cx="250983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137</xdr:row>
      <xdr:rowOff>0</xdr:rowOff>
    </xdr:from>
    <xdr:to>
      <xdr:col>37</xdr:col>
      <xdr:colOff>123825</xdr:colOff>
      <xdr:row>137</xdr:row>
      <xdr:rowOff>0</xdr:rowOff>
    </xdr:to>
    <xdr:sp>
      <xdr:nvSpPr>
        <xdr:cNvPr id="39" name="Text 4"/>
        <xdr:cNvSpPr txBox="1">
          <a:spLocks noChangeArrowheads="1"/>
        </xdr:cNvSpPr>
      </xdr:nvSpPr>
      <xdr:spPr>
        <a:xfrm>
          <a:off x="752475" y="23402925"/>
          <a:ext cx="251841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137</xdr:row>
      <xdr:rowOff>0</xdr:rowOff>
    </xdr:from>
    <xdr:to>
      <xdr:col>38</xdr:col>
      <xdr:colOff>0</xdr:colOff>
      <xdr:row>137</xdr:row>
      <xdr:rowOff>0</xdr:rowOff>
    </xdr:to>
    <xdr:sp>
      <xdr:nvSpPr>
        <xdr:cNvPr id="40" name="Text 2"/>
        <xdr:cNvSpPr txBox="1">
          <a:spLocks noChangeArrowheads="1"/>
        </xdr:cNvSpPr>
      </xdr:nvSpPr>
      <xdr:spPr>
        <a:xfrm>
          <a:off x="752475" y="23402925"/>
          <a:ext cx="25669875"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ΓΑΛΑΚΤΟΒΙΟΜΗΧΑΝΙΑ ΛΑΡΙΣΗΣ Α.Ε. "ΟΛΥΜΠΟΣ"</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ΓΑΛΑΚΤΟΒΙΟΜΗΧΑΝΙΑ ΛΑΡΙΣΗΣ Α.Ε. "ΟΛΥΜΠΟΣ" της εταιρικής χρήσεως που έληξε την 31η Δεκεμβρίου 2000.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και είναι σύμφωνοι με τις βασικές αρχές των Διεθνών Λογιστικών Προτύπων.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τα εξής: 1)Το υπόλοιπο του λογαριασμού ΓΙΙΙ.2."Συμμετοχές σε λοιπές επιχειρήσεις" αντιπροσωπεύει αξία κτήσεως μεριδίων συνεταιριστικής ΕΠΕ η οποία δεν δημοσιεύει οικονομικές καταστάσεις.2)Με βάση τις διατάξεις  του Ν. 2065/1992 έγινε στη χρήση 2000 αναπροσαρμογή της αξίας κτήσεως των γηπέδων , των κτιρίων ,των συσσωρευμένων αποσβέσεων των κτιρίων και των επιχορηγήσεων παγίων επενδύσεων εξαιτίας της οποίας αυξήθηκε η αξία κτήσεως των γηπέδων και κτιρίων κατά δρχ. 34.269.070 και η αξία των συσσωρευμένων αποσβέσεων των κτιρίων κατά δρχ.2.521.526   και των επιχορηγήσεων παγίων επενδύσεων κατά δρχ. 13.048.895και προέκυψε διαφορά αναπροσαρμογής ποσού δρχ. 15.948.649 η οποία συμψήφισε ισόποση ζημία προηγουμένων χρήσεων .Οι αποσβέσεις της χρήσεως για τα κτίρια  και για τις επιχορηγήσεις παγίων επενδύσεων υπολογίσθηκαν στην αναπροσαρμοσμένη αξία αυτών και είναι μεγαλύτερες κατά δρχ. και κατά δρχ. αντίστοιχα από αυτές που θα προέκυπταν άν δεν είχε γίνει αναπροσαρμογή . 3) Για επισφαλείς απαιτήσεις ποσού δρχ. που εμφανίζονται στο λογαριασμό του ενεργητικού ΔΙΙ. "Επισφαλείς πελάτες και χρεώστες" καθώς και ποσού δρχ. που εμφανίζεται στο Λογαριασμό "Γραμμάτια εισπρακτέα" έχει σχηματισθεί πρόβλεψη συνολικού ποσού δρχ. η οποία κατά τη γνώμη μας δεν επαρκεί  για κάλυψη τυχόν απωλειών από τη μη είσπραξή τους.Κατά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ληφούν  υπόψη οι παραπάνω παρατηρήσεις μας, την περιουσιακή διάρθρωση και την οικονομική θέση της εταιρείας κατά την 31η Δεκεμβρίου 2000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137</xdr:row>
      <xdr:rowOff>0</xdr:rowOff>
    </xdr:from>
    <xdr:to>
      <xdr:col>38</xdr:col>
      <xdr:colOff>38100</xdr:colOff>
      <xdr:row>137</xdr:row>
      <xdr:rowOff>0</xdr:rowOff>
    </xdr:to>
    <xdr:sp>
      <xdr:nvSpPr>
        <xdr:cNvPr id="41" name="Text 3"/>
        <xdr:cNvSpPr txBox="1">
          <a:spLocks noChangeArrowheads="1"/>
        </xdr:cNvSpPr>
      </xdr:nvSpPr>
      <xdr:spPr>
        <a:xfrm>
          <a:off x="752475" y="23402925"/>
          <a:ext cx="25707975"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137</xdr:row>
      <xdr:rowOff>0</xdr:rowOff>
    </xdr:from>
    <xdr:to>
      <xdr:col>39</xdr:col>
      <xdr:colOff>0</xdr:colOff>
      <xdr:row>137</xdr:row>
      <xdr:rowOff>0</xdr:rowOff>
    </xdr:to>
    <xdr:sp>
      <xdr:nvSpPr>
        <xdr:cNvPr id="42" name="Text 4"/>
        <xdr:cNvSpPr txBox="1">
          <a:spLocks noChangeArrowheads="1"/>
        </xdr:cNvSpPr>
      </xdr:nvSpPr>
      <xdr:spPr>
        <a:xfrm>
          <a:off x="752475" y="23402925"/>
          <a:ext cx="26279475" cy="0"/>
        </a:xfrm>
        <a:prstGeom prst="rect">
          <a:avLst/>
        </a:prstGeom>
        <a:solidFill>
          <a:srgbClr val="FFFFFF"/>
        </a:solidFill>
        <a:ln w="1" cmpd="sng">
          <a:noFill/>
        </a:ln>
      </xdr:spPr>
      <xdr:txBody>
        <a:bodyPr vertOverflow="clip" wrap="square"/>
        <a:p>
          <a:pPr algn="ctr">
            <a:defRPr/>
          </a:pPr>
          <a:r>
            <a:rPr lang="en-US" cap="none" sz="1000" b="1" i="0" u="none" baseline="0"/>
            <a:t>Αθήνα,     20-3-2001
Ο ΟΡΚΩΤΟΣ ΕΛΕΓΚΤΗΣ ΛΟΓΙΣΤΗΣ
ΔΗΜΟΣ Ν. ΠΙΤΕΛΗΣ
Σ.Ο.Λ. α.ε.ο.ε.
(Α.Μ. Σ.Ο.Ε. 14481)</a:t>
          </a:r>
        </a:p>
      </xdr:txBody>
    </xdr:sp>
    <xdr:clientData/>
  </xdr:twoCellAnchor>
  <xdr:twoCellAnchor>
    <xdr:from>
      <xdr:col>2</xdr:col>
      <xdr:colOff>0</xdr:colOff>
      <xdr:row>137</xdr:row>
      <xdr:rowOff>0</xdr:rowOff>
    </xdr:from>
    <xdr:to>
      <xdr:col>37</xdr:col>
      <xdr:colOff>38100</xdr:colOff>
      <xdr:row>137</xdr:row>
      <xdr:rowOff>0</xdr:rowOff>
    </xdr:to>
    <xdr:sp>
      <xdr:nvSpPr>
        <xdr:cNvPr id="43" name="Text 3"/>
        <xdr:cNvSpPr txBox="1">
          <a:spLocks noChangeArrowheads="1"/>
        </xdr:cNvSpPr>
      </xdr:nvSpPr>
      <xdr:spPr>
        <a:xfrm>
          <a:off x="752475" y="23402925"/>
          <a:ext cx="250983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137</xdr:row>
      <xdr:rowOff>0</xdr:rowOff>
    </xdr:from>
    <xdr:to>
      <xdr:col>38</xdr:col>
      <xdr:colOff>38100</xdr:colOff>
      <xdr:row>137</xdr:row>
      <xdr:rowOff>0</xdr:rowOff>
    </xdr:to>
    <xdr:sp>
      <xdr:nvSpPr>
        <xdr:cNvPr id="44" name="Text 3"/>
        <xdr:cNvSpPr txBox="1">
          <a:spLocks noChangeArrowheads="1"/>
        </xdr:cNvSpPr>
      </xdr:nvSpPr>
      <xdr:spPr>
        <a:xfrm>
          <a:off x="752475" y="23402925"/>
          <a:ext cx="25707975"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137</xdr:row>
      <xdr:rowOff>0</xdr:rowOff>
    </xdr:from>
    <xdr:to>
      <xdr:col>35</xdr:col>
      <xdr:colOff>0</xdr:colOff>
      <xdr:row>137</xdr:row>
      <xdr:rowOff>0</xdr:rowOff>
    </xdr:to>
    <xdr:sp>
      <xdr:nvSpPr>
        <xdr:cNvPr id="45" name="Text 2"/>
        <xdr:cNvSpPr txBox="1">
          <a:spLocks noChangeArrowheads="1"/>
        </xdr:cNvSpPr>
      </xdr:nvSpPr>
      <xdr:spPr>
        <a:xfrm>
          <a:off x="752475" y="23402925"/>
          <a:ext cx="238410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137</xdr:row>
      <xdr:rowOff>0</xdr:rowOff>
    </xdr:from>
    <xdr:to>
      <xdr:col>37</xdr:col>
      <xdr:colOff>38100</xdr:colOff>
      <xdr:row>137</xdr:row>
      <xdr:rowOff>0</xdr:rowOff>
    </xdr:to>
    <xdr:sp>
      <xdr:nvSpPr>
        <xdr:cNvPr id="46" name="Text 3"/>
        <xdr:cNvSpPr txBox="1">
          <a:spLocks noChangeArrowheads="1"/>
        </xdr:cNvSpPr>
      </xdr:nvSpPr>
      <xdr:spPr>
        <a:xfrm>
          <a:off x="752475" y="23402925"/>
          <a:ext cx="250983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137</xdr:row>
      <xdr:rowOff>0</xdr:rowOff>
    </xdr:from>
    <xdr:to>
      <xdr:col>37</xdr:col>
      <xdr:colOff>123825</xdr:colOff>
      <xdr:row>137</xdr:row>
      <xdr:rowOff>0</xdr:rowOff>
    </xdr:to>
    <xdr:sp>
      <xdr:nvSpPr>
        <xdr:cNvPr id="47" name="Text 4"/>
        <xdr:cNvSpPr txBox="1">
          <a:spLocks noChangeArrowheads="1"/>
        </xdr:cNvSpPr>
      </xdr:nvSpPr>
      <xdr:spPr>
        <a:xfrm>
          <a:off x="752475" y="23402925"/>
          <a:ext cx="251841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137</xdr:row>
      <xdr:rowOff>0</xdr:rowOff>
    </xdr:from>
    <xdr:to>
      <xdr:col>38</xdr:col>
      <xdr:colOff>0</xdr:colOff>
      <xdr:row>137</xdr:row>
      <xdr:rowOff>0</xdr:rowOff>
    </xdr:to>
    <xdr:sp>
      <xdr:nvSpPr>
        <xdr:cNvPr id="48" name="Text 2"/>
        <xdr:cNvSpPr txBox="1">
          <a:spLocks noChangeArrowheads="1"/>
        </xdr:cNvSpPr>
      </xdr:nvSpPr>
      <xdr:spPr>
        <a:xfrm>
          <a:off x="752475" y="23402925"/>
          <a:ext cx="25669875"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FOODTECH A.E. ΑΝΩΝΥΜΟΣ ΤΕΧΝΙΚΗ ΕΜΠΟΡΙΚΗ ΒΙΟΜΗΧΑΝΙΚΗ ΕΤΑΙΡΕΙΑ</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FOODTECH A.E. ΑΝΩΝΥΜΟΣ ΤΕΧΝΙΚΗ ΕΜΠΟΡΙΚΗ ΒΙΟΜΗΧΑΝΙΚΗ ΕΤΑΙΡΕΙΑ της εταιρικής χρήσεως που έληξε την 31η Δεκεμβρίου 1999.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βασιζόμενη στην υπ' αριθμ. 205/1988 γνωμοδότηση της ολομέλειας των Νομικών Συμβούλων της Διοικήσεως δεν σχηματίζει πρόβλεψη για αποζημίωση του προσωπικού της λόγω εξόδου  του από την υπηρεσία για συνταξιοδότηση. Αν   σχημάτιζε τέτοια πρόβλεψη σύμφωνα με το άρθρο 42 ε του Κ.Ν. 2190/1920 για όλο το προσωπικό της, αυτή θα ανερχόταν στο συνολικό ποσό των δρχ. 1.500.000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ληφεί  υπόψη η παραπάνω παρατήρησή μας,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137</xdr:row>
      <xdr:rowOff>0</xdr:rowOff>
    </xdr:from>
    <xdr:to>
      <xdr:col>38</xdr:col>
      <xdr:colOff>38100</xdr:colOff>
      <xdr:row>137</xdr:row>
      <xdr:rowOff>0</xdr:rowOff>
    </xdr:to>
    <xdr:sp>
      <xdr:nvSpPr>
        <xdr:cNvPr id="49" name="Text 3"/>
        <xdr:cNvSpPr txBox="1">
          <a:spLocks noChangeArrowheads="1"/>
        </xdr:cNvSpPr>
      </xdr:nvSpPr>
      <xdr:spPr>
        <a:xfrm>
          <a:off x="752475" y="23402925"/>
          <a:ext cx="25707975"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137</xdr:row>
      <xdr:rowOff>0</xdr:rowOff>
    </xdr:from>
    <xdr:to>
      <xdr:col>39</xdr:col>
      <xdr:colOff>0</xdr:colOff>
      <xdr:row>137</xdr:row>
      <xdr:rowOff>0</xdr:rowOff>
    </xdr:to>
    <xdr:sp>
      <xdr:nvSpPr>
        <xdr:cNvPr id="50" name="Text 4"/>
        <xdr:cNvSpPr txBox="1">
          <a:spLocks noChangeArrowheads="1"/>
        </xdr:cNvSpPr>
      </xdr:nvSpPr>
      <xdr:spPr>
        <a:xfrm>
          <a:off x="752475" y="23402925"/>
          <a:ext cx="26279475" cy="0"/>
        </a:xfrm>
        <a:prstGeom prst="rect">
          <a:avLst/>
        </a:prstGeom>
        <a:solidFill>
          <a:srgbClr val="FFFFFF"/>
        </a:solidFill>
        <a:ln w="1" cmpd="sng">
          <a:noFill/>
        </a:ln>
      </xdr:spPr>
      <xdr:txBody>
        <a:bodyPr vertOverflow="clip" wrap="square"/>
        <a:p>
          <a:pPr algn="ctr">
            <a:defRPr/>
          </a:pPr>
          <a:r>
            <a:rPr lang="en-US" cap="none" sz="1000" b="1" i="0" u="none" baseline="0"/>
            <a:t>Αθήνα,     20-3-2000
Ο ΟΡΚΩΤΟΣ ΕΛΕΓΚΤΗΣ ΛΟΓΙΣΤΗΣ
ΔΗΜΟΣ Ν. ΠΙΤΕΛΗΣ
Σ.Ο.Λ. α.ε.ο.ε.
(Α.Μ. Σ.Ο.Ε. 14481)</a:t>
          </a:r>
        </a:p>
      </xdr:txBody>
    </xdr:sp>
    <xdr:clientData/>
  </xdr:twoCellAnchor>
  <xdr:twoCellAnchor>
    <xdr:from>
      <xdr:col>2</xdr:col>
      <xdr:colOff>0</xdr:colOff>
      <xdr:row>137</xdr:row>
      <xdr:rowOff>0</xdr:rowOff>
    </xdr:from>
    <xdr:to>
      <xdr:col>35</xdr:col>
      <xdr:colOff>0</xdr:colOff>
      <xdr:row>137</xdr:row>
      <xdr:rowOff>0</xdr:rowOff>
    </xdr:to>
    <xdr:sp>
      <xdr:nvSpPr>
        <xdr:cNvPr id="51" name="Text 2"/>
        <xdr:cNvSpPr txBox="1">
          <a:spLocks noChangeArrowheads="1"/>
        </xdr:cNvSpPr>
      </xdr:nvSpPr>
      <xdr:spPr>
        <a:xfrm>
          <a:off x="752475" y="23402925"/>
          <a:ext cx="23841075" cy="0"/>
        </a:xfrm>
        <a:prstGeom prst="rect">
          <a:avLst/>
        </a:prstGeom>
        <a:solidFill>
          <a:srgbClr val="FFFFFF"/>
        </a:solidFill>
        <a:ln w="1" cmpd="sng">
          <a:noFill/>
        </a:ln>
      </xdr:spPr>
      <xdr:txBody>
        <a:bodyPr vertOverflow="clip" wrap="square"/>
        <a:p>
          <a:pPr algn="l">
            <a:defRPr/>
          </a:pPr>
          <a:r>
            <a:rPr lang="en-US" cap="none" sz="1000" b="0" i="0" u="none" baseline="0"/>
            <a:t>                                                                                                                        Προς τους κ.κ. Μετόχους της Ανώνυμης Εταιρείας  ΕΙΣΑΓΩΓΑΙ  ΜΑΥΡΙΚΟΣ Α.Ε.
 Ελέγξαμε τις ανωτέρω Οικονομικές Καταστάσεις καθώς και το σχετικό Προσάρτημα της Ανώνυμης Εταιρείας ΕΙΣΑΓΩΓΑΙ  ΜΑΥΡΙΚΟΣ Α.Ε. της εταιρικής χρήσεως που έληξε την 31η Δεκεμβρίου 1998.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δόθηκανοι αναγκαίες για τον έλεγχο πληροφορίες και επεξηγήσεις που ζητήσαμε. Η εταιρεία εφάρμοσε ορθά το Ελληνικό Λογιστικό Σχέδιο. Δεν τροποποιήθηκε η μέθοδος απογραφής σε σχέση με τηνπροηγούμενη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ότι η εταιρεία δεν έχει σχηματίσει πρόβλεψη αποζημιώσεως του προσωπικού της λόγω εξόδου από την υπηρεσία, με βάση τη γνωμοδότηση αριθμ. 205/1988 της ολομέλειας των Νομικών Συμβούλων της Διοικήσεως. Εάν η εταιρεία είχε σχηματίσει πρόβλεψη σύμφωνα με το άρθρο 42 ε του Κ.Ν. 2190/1920 για όλο το προσωπικό, αυτή θα ανερχόταν στο συνολικό ποσό των δρχ. 10.00.000 περίπου. Κατά τη γνώμη μας, οι ανωτέρω Οικονομικές καταστάσεις οι οποίες προκύπτουν από τα βιβλία και στοιχεία εταιρείας απεικονίζουν μαζί με το Προσάρτημα, αφού ληφθεί υπόψη η παραπάνω σημείωσή μας,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0</xdr:colOff>
      <xdr:row>137</xdr:row>
      <xdr:rowOff>0</xdr:rowOff>
    </xdr:from>
    <xdr:to>
      <xdr:col>37</xdr:col>
      <xdr:colOff>38100</xdr:colOff>
      <xdr:row>137</xdr:row>
      <xdr:rowOff>0</xdr:rowOff>
    </xdr:to>
    <xdr:sp>
      <xdr:nvSpPr>
        <xdr:cNvPr id="52" name="Text 3"/>
        <xdr:cNvSpPr txBox="1">
          <a:spLocks noChangeArrowheads="1"/>
        </xdr:cNvSpPr>
      </xdr:nvSpPr>
      <xdr:spPr>
        <a:xfrm>
          <a:off x="752475" y="23402925"/>
          <a:ext cx="250983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137</xdr:row>
      <xdr:rowOff>0</xdr:rowOff>
    </xdr:from>
    <xdr:to>
      <xdr:col>37</xdr:col>
      <xdr:colOff>123825</xdr:colOff>
      <xdr:row>137</xdr:row>
      <xdr:rowOff>0</xdr:rowOff>
    </xdr:to>
    <xdr:sp>
      <xdr:nvSpPr>
        <xdr:cNvPr id="53" name="Text 4"/>
        <xdr:cNvSpPr txBox="1">
          <a:spLocks noChangeArrowheads="1"/>
        </xdr:cNvSpPr>
      </xdr:nvSpPr>
      <xdr:spPr>
        <a:xfrm>
          <a:off x="752475" y="23402925"/>
          <a:ext cx="25184100" cy="0"/>
        </a:xfrm>
        <a:prstGeom prst="rect">
          <a:avLst/>
        </a:prstGeom>
        <a:solidFill>
          <a:srgbClr val="FFFFFF"/>
        </a:solidFill>
        <a:ln w="1" cmpd="sng">
          <a:noFill/>
        </a:ln>
      </xdr:spPr>
      <xdr:txBody>
        <a:bodyPr vertOverflow="clip" wrap="square"/>
        <a:p>
          <a:pPr algn="ctr">
            <a:defRPr/>
          </a:pPr>
          <a:r>
            <a:rPr lang="en-US" cap="none" sz="1000" b="1" i="0" u="none" baseline="0"/>
            <a:t>Αθήνα,     30- 4 - 1999
Ο ΟΡΚΩΤΟΣ ΛΟΓΙΣΤΗΣ - ΕΛΕΓΚΤΗΣ
ΚΩΝΣΤΑΝΤΙΝΟΣ Ι. ΠΑΠΑΓΕΩΡΓΙΟΥ
Σ.Ο.Λ. α.ε.ο.ε.
(Α.Μ. Σ.Ο.Ε. 11721)</a:t>
          </a:r>
        </a:p>
      </xdr:txBody>
    </xdr:sp>
    <xdr:clientData/>
  </xdr:twoCellAnchor>
  <xdr:twoCellAnchor>
    <xdr:from>
      <xdr:col>2</xdr:col>
      <xdr:colOff>0</xdr:colOff>
      <xdr:row>137</xdr:row>
      <xdr:rowOff>0</xdr:rowOff>
    </xdr:from>
    <xdr:to>
      <xdr:col>38</xdr:col>
      <xdr:colOff>0</xdr:colOff>
      <xdr:row>137</xdr:row>
      <xdr:rowOff>0</xdr:rowOff>
    </xdr:to>
    <xdr:sp>
      <xdr:nvSpPr>
        <xdr:cNvPr id="54" name="Text 2"/>
        <xdr:cNvSpPr txBox="1">
          <a:spLocks noChangeArrowheads="1"/>
        </xdr:cNvSpPr>
      </xdr:nvSpPr>
      <xdr:spPr>
        <a:xfrm>
          <a:off x="752475" y="23402925"/>
          <a:ext cx="25669875"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                                                                                                            </a:t>
          </a:r>
          <a:r>
            <a:rPr lang="en-US" cap="none" sz="1000" b="0" i="0" u="sng" baseline="0">
              <a:latin typeface="Helv"/>
              <a:ea typeface="Helv"/>
              <a:cs typeface="Helv"/>
            </a:rPr>
            <a:t>Προς τους κ.κ. Μετόχους της Ανώνυμης Εταιρείας  ΓΑΛΑΚΤΟΒΙΟΜΗΧΑΝΙΑ ΛΑΡΙΣΗΣ Α.Ε. "ΟΛΥΜΠΟΣ"</a:t>
          </a:r>
          <a:r>
            <a:rPr lang="en-US" cap="none" sz="1000" b="0" i="0" u="none" baseline="0">
              <a:latin typeface="Helv"/>
              <a:ea typeface="Helv"/>
              <a:cs typeface="Helv"/>
            </a:rPr>
            <a:t>
 Ελέγξαμε τις ανωτέρω Οικονομικές Καταστάσεις καθώς και το σχετικό Προσάρτημα της Ανώνυμης Εταιρείας   ΓΑΛΑΚΤΟΒΙΟΜΗΧΑΝΙΑ ΛΑΡΙΣΗΣ Α.Ε. "ΟΛΥΜΠΟΣ" της εταιρικής χρήσεως που έληξε την 31η Δεκεμβρίου 2000. Ο έλεγχός μας έγινε σύμφωνα με τις διατάξεις του άρθρου 37 του Κωδ. 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Λογιστικό Σχέδιο και είναι σύμφωνοι με τις βασικές αρχές των Διεθνών Λογιστικών Προτύπων.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προέκυψε  τα εξής: 1)Το υπόλοιπο του λογαριασμού ΓΙΙΙ.2."Συμμετοχές σε λοιπές επιχειρήσεις" αντιπροσωπεύει αξία κτήσεως μεριδίων συνεταιριστικής ΕΠΕ η οποία δεν δημοσιεύει οικονομικές καταστάσεις.2)Με βάση τις διατάξεις  του Ν. 2065/1992 έγινε στη χρήση 2000 αναπροσαρμογή της αξίας κτήσεως των γηπέδων , των κτιρίων ,των συσσωρευμένων αποσβέσεων των κτιρίων και των επιχορηγήσεων παγίων επενδύσεων εξαιτίας της οποίας αυξήθηκε η αξία κτήσεως των γηπέδων και κτιρίων κατά δρχ. 34.269.070 και η αξία των συσσωρευμένων αποσβέσεων των κτιρίων κατά δρχ.2.521.526   και των επιχορηγήσεων παγίων επενδύσεων κατά δρχ. 13.048.895και προέκυψε διαφορά αναπροσαρμογής ποσού δρχ. 15.948.649 η οποία συμψήφισε ισόποση ζημία προηγουμένων χρήσεων .Οι αποσβέσεις της χρήσεως για τα κτίρια  και για τις επιχορηγήσεις παγίων επενδύσεων υπολογίσθηκαν στην αναπροσαρμοσμένη αξία αυτών και είναι μεγαλύτερες κατά δρχ. και κατά δρχ. αντίστοιχα από αυτές που θα προέκυπταν άν δεν είχε γίνει αναπροσαρμογή . 3) Για επισφαλείς απαιτήσεις ποσού δρχ. που εμφανίζονται στο λογαριασμό του ενεργητικού ΔΙΙ. "Επισφαλείς πελάτες και χρεώστες" καθώς και ποσού δρχ. που εμφανίζεται στο Λογαριασμό "Γραμμάτια εισπρακτέα" έχει σχηματισθεί πρόβλεψη συνολικού ποσού δρχ. η οποία κατά τη γνώμη μας δεν επαρκεί  για κάλυψη τυχόν απωλειών από τη μη είσπραξή τους.Κατά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ληφούν  υπόψη οι παραπάνω παρατηρήσεις μας, την περιουσιακή διάρθρωση και την οικονομική θέση της εταιρείας κατά την 31η Δεκεμβρίου 2000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
</a:t>
          </a:r>
        </a:p>
      </xdr:txBody>
    </xdr:sp>
    <xdr:clientData/>
  </xdr:twoCellAnchor>
  <xdr:twoCellAnchor>
    <xdr:from>
      <xdr:col>2</xdr:col>
      <xdr:colOff>0</xdr:colOff>
      <xdr:row>137</xdr:row>
      <xdr:rowOff>0</xdr:rowOff>
    </xdr:from>
    <xdr:to>
      <xdr:col>38</xdr:col>
      <xdr:colOff>38100</xdr:colOff>
      <xdr:row>137</xdr:row>
      <xdr:rowOff>0</xdr:rowOff>
    </xdr:to>
    <xdr:sp>
      <xdr:nvSpPr>
        <xdr:cNvPr id="55" name="Text 3"/>
        <xdr:cNvSpPr txBox="1">
          <a:spLocks noChangeArrowheads="1"/>
        </xdr:cNvSpPr>
      </xdr:nvSpPr>
      <xdr:spPr>
        <a:xfrm>
          <a:off x="752475" y="23402925"/>
          <a:ext cx="25707975"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twoCellAnchor>
    <xdr:from>
      <xdr:col>2</xdr:col>
      <xdr:colOff>0</xdr:colOff>
      <xdr:row>137</xdr:row>
      <xdr:rowOff>0</xdr:rowOff>
    </xdr:from>
    <xdr:to>
      <xdr:col>39</xdr:col>
      <xdr:colOff>0</xdr:colOff>
      <xdr:row>137</xdr:row>
      <xdr:rowOff>0</xdr:rowOff>
    </xdr:to>
    <xdr:sp>
      <xdr:nvSpPr>
        <xdr:cNvPr id="56" name="Text 4"/>
        <xdr:cNvSpPr txBox="1">
          <a:spLocks noChangeArrowheads="1"/>
        </xdr:cNvSpPr>
      </xdr:nvSpPr>
      <xdr:spPr>
        <a:xfrm>
          <a:off x="752475" y="23402925"/>
          <a:ext cx="26279475" cy="0"/>
        </a:xfrm>
        <a:prstGeom prst="rect">
          <a:avLst/>
        </a:prstGeom>
        <a:solidFill>
          <a:srgbClr val="FFFFFF"/>
        </a:solidFill>
        <a:ln w="1" cmpd="sng">
          <a:noFill/>
        </a:ln>
      </xdr:spPr>
      <xdr:txBody>
        <a:bodyPr vertOverflow="clip" wrap="square"/>
        <a:p>
          <a:pPr algn="ctr">
            <a:defRPr/>
          </a:pPr>
          <a:r>
            <a:rPr lang="en-US" cap="none" sz="1000" b="1" i="0" u="none" baseline="0"/>
            <a:t>Αθήνα,     20-3-2001
Ο ΟΡΚΩΤΟΣ ΕΛΕΓΚΤΗΣ ΛΟΓΙΣΤΗΣ
ΔΗΜΟΣ Ν. ΠΙΤΕΛΗΣ
Σ.Ο.Λ. α.ε.ο.ε.
(Α.Μ. Σ.Ο.Ε. 14481)</a:t>
          </a:r>
        </a:p>
      </xdr:txBody>
    </xdr:sp>
    <xdr:clientData/>
  </xdr:twoCellAnchor>
  <xdr:twoCellAnchor>
    <xdr:from>
      <xdr:col>2</xdr:col>
      <xdr:colOff>0</xdr:colOff>
      <xdr:row>137</xdr:row>
      <xdr:rowOff>0</xdr:rowOff>
    </xdr:from>
    <xdr:to>
      <xdr:col>37</xdr:col>
      <xdr:colOff>38100</xdr:colOff>
      <xdr:row>137</xdr:row>
      <xdr:rowOff>0</xdr:rowOff>
    </xdr:to>
    <xdr:sp>
      <xdr:nvSpPr>
        <xdr:cNvPr id="57" name="Text 3"/>
        <xdr:cNvSpPr txBox="1">
          <a:spLocks noChangeArrowheads="1"/>
        </xdr:cNvSpPr>
      </xdr:nvSpPr>
      <xdr:spPr>
        <a:xfrm>
          <a:off x="752475" y="23402925"/>
          <a:ext cx="25098375" cy="0"/>
        </a:xfrm>
        <a:prstGeom prst="rect">
          <a:avLst/>
        </a:prstGeom>
        <a:solidFill>
          <a:srgbClr val="FFFFFF"/>
        </a:solidFill>
        <a:ln w="1" cmpd="sng">
          <a:noFill/>
        </a:ln>
      </xdr:spPr>
      <xdr:txBody>
        <a:bodyPr vertOverflow="clip" wrap="square"/>
        <a:p>
          <a:pPr algn="ctr">
            <a:defRPr/>
          </a:pPr>
          <a:r>
            <a:rPr lang="en-US" cap="none" sz="1400" b="1" i="0" u="none" baseline="0"/>
            <a:t>ΠΙΣΤΟΠΟΙΗΤΙΚΟ ΕΛΕΓΧΟΥ ΟΡΚΩΤΟΥ ΛΟΓΙΣΤΗ - ΕΛΕΓΚΤΗ</a:t>
          </a:r>
        </a:p>
      </xdr:txBody>
    </xdr:sp>
    <xdr:clientData/>
  </xdr:twoCellAnchor>
  <xdr:twoCellAnchor>
    <xdr:from>
      <xdr:col>2</xdr:col>
      <xdr:colOff>0</xdr:colOff>
      <xdr:row>137</xdr:row>
      <xdr:rowOff>0</xdr:rowOff>
    </xdr:from>
    <xdr:to>
      <xdr:col>38</xdr:col>
      <xdr:colOff>38100</xdr:colOff>
      <xdr:row>137</xdr:row>
      <xdr:rowOff>0</xdr:rowOff>
    </xdr:to>
    <xdr:sp>
      <xdr:nvSpPr>
        <xdr:cNvPr id="58" name="Text 3"/>
        <xdr:cNvSpPr txBox="1">
          <a:spLocks noChangeArrowheads="1"/>
        </xdr:cNvSpPr>
      </xdr:nvSpPr>
      <xdr:spPr>
        <a:xfrm>
          <a:off x="752475" y="23402925"/>
          <a:ext cx="25707975" cy="0"/>
        </a:xfrm>
        <a:prstGeom prst="rect">
          <a:avLst/>
        </a:prstGeom>
        <a:solidFill>
          <a:srgbClr val="FFFFFF"/>
        </a:solidFill>
        <a:ln w="1" cmpd="sng">
          <a:noFill/>
        </a:ln>
      </xdr:spPr>
      <xdr:txBody>
        <a:bodyPr vertOverflow="clip" wrap="square"/>
        <a:p>
          <a:pPr algn="ctr">
            <a:defRPr/>
          </a:pPr>
          <a:r>
            <a:rPr lang="en-US" cap="none" sz="1400" b="1" i="0" u="sng" baseline="0"/>
            <a:t>ΠΙΣΤΟΠΟΙΗΤΙΚΟ ΕΛΕΓΧΟΥ ΟΡΚΩΤΟΥ ΕΛΕΓΚΤΗ ΛΟΓΙΣΤΗ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hor\group%20access\Shared\&#917;&#932;&#927;&#931;%202003\&#916;%20&#932;&#929;&#921;&#924;&#919;&#925;&#927;%202003\&#921;&#931;&#927;&#923;&#927;&#915;&#921;&#931;&#924;&#927;&#931;%20&#915;&#917;&#925;&#921;&#922;&#927;&#931;+&#917;&#925;&#927;&#928;&#927;&#921;&#919;&#924;&#917;&#925;&#927;&#931;\AUTO%20&#921;&#931;&#927;&#923;&#927;&#915;&#921;&#931;&#924;&#927;&#931;%20&#915;&#917;&#925;&#921;&#922;&#927;&#931;+&#917;&#925;&#927;&#928;&#927;&#928;&#927;&#921;&#919;&#924;&#917;&#925;&#927;&#93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Ισοζ Γ.Λ 33-53-54"/>
      <sheetName val="Ανάλυση"/>
      <sheetName val="ΣΥΝ.ΔΙΑΦΟΡΕΣ "/>
      <sheetName val="Ισοζ Α.Λ"/>
      <sheetName val="Ισοζ Γ.Λ"/>
      <sheetName val="ΑΝΑΛΥΣΗ ΠΡΟΒΛΕΨΕΩΝ"/>
      <sheetName val="ΕΝΕΡΓΗΤΙΚΟ"/>
      <sheetName val="παθητικο"/>
      <sheetName val="ΙΣΟΛΟΓΙΣΜΟΣ ΓΕΝΙΚΟΣ"/>
      <sheetName val="SPACE NET"/>
      <sheetName val="ROMANIA SRL"/>
      <sheetName val="ΕΓΓΡΑΦΕΣ ΕΝΟΠΟΙΗΣΗΣ"/>
      <sheetName val="ΤΑΥ ΕΝΟΠΟΙΗΣΗΣ"/>
      <sheetName val="συμφωνία"/>
      <sheetName val="ενοποιηση"/>
      <sheetName val="ΕΝΟΠΟΙΗΜΕΝΟΣ "/>
      <sheetName val="κατασταση λογ αποτελεσματων 86"/>
      <sheetName val="πινακας διαθεσης αποτ.88"/>
      <sheetName val="κατασταση λογ.γενικής εκμετ"/>
    </sheetNames>
    <sheetDataSet>
      <sheetData sheetId="6">
        <row r="13">
          <cell r="C13">
            <v>381.92</v>
          </cell>
          <cell r="D13">
            <v>381.89</v>
          </cell>
        </row>
        <row r="30">
          <cell r="C30">
            <v>1673249.31</v>
          </cell>
          <cell r="D30">
            <v>1055028.43</v>
          </cell>
        </row>
        <row r="58">
          <cell r="C58">
            <v>283651.59</v>
          </cell>
          <cell r="D58">
            <v>171588.5</v>
          </cell>
        </row>
        <row r="63">
          <cell r="C63">
            <v>237046.98</v>
          </cell>
          <cell r="D63">
            <v>0</v>
          </cell>
        </row>
        <row r="77">
          <cell r="C77">
            <v>2757785.66</v>
          </cell>
          <cell r="D77">
            <v>1296292.83</v>
          </cell>
        </row>
        <row r="82">
          <cell r="C82">
            <v>1522168.3599999999</v>
          </cell>
          <cell r="D82">
            <v>741731.15</v>
          </cell>
        </row>
        <row r="87">
          <cell r="C87">
            <v>36083.34</v>
          </cell>
          <cell r="D87">
            <v>25010.48</v>
          </cell>
        </row>
        <row r="92">
          <cell r="C92">
            <v>1737193.1500000001</v>
          </cell>
          <cell r="D92">
            <v>1351409.87</v>
          </cell>
        </row>
        <row r="97">
          <cell r="C97">
            <v>7871.54</v>
          </cell>
          <cell r="D97">
            <v>0</v>
          </cell>
        </row>
        <row r="105">
          <cell r="E105">
            <v>2286057.1799999997</v>
          </cell>
        </row>
        <row r="109">
          <cell r="E109">
            <v>1626420.37</v>
          </cell>
        </row>
        <row r="115">
          <cell r="E115">
            <v>2338649.2199999997</v>
          </cell>
        </row>
        <row r="122">
          <cell r="E122">
            <v>4060</v>
          </cell>
        </row>
        <row r="128">
          <cell r="E128">
            <v>11738.81</v>
          </cell>
        </row>
        <row r="134">
          <cell r="E134">
            <v>128573.04</v>
          </cell>
        </row>
        <row r="142">
          <cell r="E142">
            <v>406797.91</v>
          </cell>
        </row>
        <row r="152">
          <cell r="E152">
            <v>93304.74</v>
          </cell>
        </row>
        <row r="157">
          <cell r="E157">
            <v>181738.14</v>
          </cell>
        </row>
        <row r="164">
          <cell r="E164">
            <v>8016700.840000002</v>
          </cell>
        </row>
        <row r="165">
          <cell r="E165">
            <v>194103.34</v>
          </cell>
        </row>
        <row r="197">
          <cell r="E197">
            <v>254915.24</v>
          </cell>
        </row>
        <row r="199">
          <cell r="E199">
            <v>664609.46</v>
          </cell>
        </row>
        <row r="209">
          <cell r="E209">
            <v>16500</v>
          </cell>
        </row>
        <row r="227">
          <cell r="E227">
            <v>20343.77</v>
          </cell>
        </row>
        <row r="228">
          <cell r="E228">
            <v>20343.77</v>
          </cell>
        </row>
        <row r="244">
          <cell r="E244">
            <v>1168494.72</v>
          </cell>
        </row>
        <row r="248">
          <cell r="E248">
            <v>13815.47</v>
          </cell>
        </row>
        <row r="260">
          <cell r="E260">
            <v>180005.87</v>
          </cell>
        </row>
        <row r="280">
          <cell r="E280">
            <v>0</v>
          </cell>
        </row>
        <row r="286">
          <cell r="E286">
            <v>76245.72</v>
          </cell>
        </row>
        <row r="296">
          <cell r="E296">
            <v>447016.26999999996</v>
          </cell>
        </row>
        <row r="301">
          <cell r="E301">
            <v>51487.13</v>
          </cell>
        </row>
        <row r="302">
          <cell r="E302">
            <v>0</v>
          </cell>
        </row>
        <row r="303">
          <cell r="E303">
            <v>76786.66</v>
          </cell>
        </row>
        <row r="308">
          <cell r="E308">
            <v>11.11</v>
          </cell>
        </row>
        <row r="309">
          <cell r="E309">
            <v>1833688.37</v>
          </cell>
        </row>
      </sheetData>
      <sheetData sheetId="7">
        <row r="8">
          <cell r="C8">
            <v>8424358.4</v>
          </cell>
        </row>
        <row r="18">
          <cell r="C18">
            <v>10254666.93</v>
          </cell>
        </row>
        <row r="26">
          <cell r="C26">
            <v>0</v>
          </cell>
        </row>
        <row r="30">
          <cell r="C30">
            <v>3583.76</v>
          </cell>
        </row>
        <row r="32">
          <cell r="C32">
            <v>285513.06</v>
          </cell>
        </row>
        <row r="35">
          <cell r="C35">
            <v>5320224.97</v>
          </cell>
        </row>
        <row r="49">
          <cell r="C49">
            <v>54861.54</v>
          </cell>
        </row>
        <row r="58">
          <cell r="C58">
            <v>4021272.89</v>
          </cell>
        </row>
        <row r="81">
          <cell r="C81">
            <v>0</v>
          </cell>
        </row>
        <row r="121">
          <cell r="C121">
            <v>4345.56</v>
          </cell>
        </row>
        <row r="126">
          <cell r="C126">
            <v>1883719.88</v>
          </cell>
        </row>
        <row r="140">
          <cell r="C140">
            <v>2934.7</v>
          </cell>
        </row>
        <row r="142">
          <cell r="C142">
            <v>6771964.33</v>
          </cell>
        </row>
        <row r="144">
          <cell r="C144">
            <v>24865.49</v>
          </cell>
        </row>
        <row r="147">
          <cell r="C147">
            <v>520113.80999999976</v>
          </cell>
        </row>
        <row r="150">
          <cell r="C150">
            <v>225186.2</v>
          </cell>
        </row>
        <row r="163">
          <cell r="C163">
            <v>2835.8</v>
          </cell>
        </row>
        <row r="170">
          <cell r="C170">
            <v>25231.15</v>
          </cell>
        </row>
        <row r="174">
          <cell r="C174">
            <v>148443.86</v>
          </cell>
        </row>
        <row r="175">
          <cell r="C175">
            <v>21098.46</v>
          </cell>
        </row>
      </sheetData>
      <sheetData sheetId="8">
        <row r="90">
          <cell r="J90">
            <v>15539232.809999999</v>
          </cell>
        </row>
      </sheetData>
      <sheetData sheetId="14">
        <row r="9">
          <cell r="R9">
            <v>90050.89</v>
          </cell>
          <cell r="S9">
            <v>0</v>
          </cell>
          <cell r="T9">
            <v>24997.87</v>
          </cell>
        </row>
        <row r="10">
          <cell r="R10">
            <v>2793116.48</v>
          </cell>
          <cell r="S10">
            <v>0</v>
          </cell>
          <cell r="T10">
            <v>1706411.3055319148</v>
          </cell>
          <cell r="AK10">
            <v>8424358.4</v>
          </cell>
        </row>
        <row r="12">
          <cell r="AK12">
            <v>10254666.93</v>
          </cell>
        </row>
        <row r="15">
          <cell r="R15">
            <v>5869.41</v>
          </cell>
          <cell r="S15">
            <v>0</v>
          </cell>
          <cell r="T15">
            <v>2733.69</v>
          </cell>
        </row>
        <row r="16">
          <cell r="R16">
            <v>283651.59</v>
          </cell>
          <cell r="S16">
            <v>0</v>
          </cell>
          <cell r="T16">
            <v>171588.5</v>
          </cell>
        </row>
        <row r="17">
          <cell r="AK17">
            <v>3583.76</v>
          </cell>
        </row>
        <row r="19">
          <cell r="R19">
            <v>237046.98</v>
          </cell>
          <cell r="S19">
            <v>0</v>
          </cell>
          <cell r="T19">
            <v>0</v>
          </cell>
        </row>
        <row r="20">
          <cell r="R20">
            <v>2789794.61</v>
          </cell>
          <cell r="S20">
            <v>0</v>
          </cell>
          <cell r="T20">
            <v>1307023.82</v>
          </cell>
        </row>
        <row r="21">
          <cell r="R21">
            <v>2233156.8</v>
          </cell>
          <cell r="S21">
            <v>0</v>
          </cell>
          <cell r="T21">
            <v>873556</v>
          </cell>
          <cell r="AJ21">
            <v>311128.91849999997</v>
          </cell>
        </row>
        <row r="22">
          <cell r="R22">
            <v>36083.34</v>
          </cell>
          <cell r="S22">
            <v>0</v>
          </cell>
          <cell r="T22">
            <v>25010.48</v>
          </cell>
          <cell r="AJ22">
            <v>-4775271.41504</v>
          </cell>
        </row>
        <row r="23">
          <cell r="R23">
            <v>2261534.01</v>
          </cell>
          <cell r="S23">
            <v>0</v>
          </cell>
          <cell r="T23">
            <v>1174154.81</v>
          </cell>
          <cell r="AK23">
            <v>-571576.995531915</v>
          </cell>
        </row>
        <row r="24">
          <cell r="R24">
            <v>7871.54</v>
          </cell>
          <cell r="S24">
            <v>0</v>
          </cell>
          <cell r="T24">
            <v>0</v>
          </cell>
          <cell r="AK24">
            <v>92428.91502</v>
          </cell>
        </row>
        <row r="27">
          <cell r="U27">
            <v>0</v>
          </cell>
        </row>
        <row r="29">
          <cell r="S29">
            <v>0</v>
          </cell>
          <cell r="T29">
            <v>20000</v>
          </cell>
        </row>
        <row r="30">
          <cell r="T30">
            <v>377436.82000000007</v>
          </cell>
          <cell r="AK30">
            <v>-6157397.954020007</v>
          </cell>
        </row>
        <row r="33">
          <cell r="V33">
            <v>11738.81</v>
          </cell>
          <cell r="AK33">
            <v>2674.2538100000934</v>
          </cell>
        </row>
        <row r="34">
          <cell r="V34">
            <v>150820.84</v>
          </cell>
          <cell r="AK34">
            <v>-1248.0782700000004</v>
          </cell>
        </row>
        <row r="36">
          <cell r="AK36">
            <v>-19066.869999999995</v>
          </cell>
        </row>
        <row r="40">
          <cell r="AK40">
            <v>14290.34</v>
          </cell>
        </row>
        <row r="41">
          <cell r="V41">
            <v>470583.33</v>
          </cell>
        </row>
        <row r="42">
          <cell r="V42">
            <v>93779.73</v>
          </cell>
        </row>
        <row r="43">
          <cell r="V43">
            <v>184220.14</v>
          </cell>
        </row>
        <row r="44">
          <cell r="AK44">
            <v>140737.08</v>
          </cell>
        </row>
        <row r="46">
          <cell r="T46">
            <v>8589058.99</v>
          </cell>
        </row>
        <row r="47">
          <cell r="T47">
            <v>194103.34</v>
          </cell>
        </row>
        <row r="48">
          <cell r="V48">
            <v>269216.87</v>
          </cell>
          <cell r="AK48">
            <v>3244682.94</v>
          </cell>
        </row>
        <row r="49">
          <cell r="V49">
            <v>664609.46</v>
          </cell>
          <cell r="AK49">
            <v>14544.240000000002</v>
          </cell>
        </row>
        <row r="50">
          <cell r="V50">
            <v>16500</v>
          </cell>
        </row>
        <row r="51">
          <cell r="AK51">
            <v>7406443.74</v>
          </cell>
        </row>
        <row r="52">
          <cell r="T52">
            <v>20343.77</v>
          </cell>
          <cell r="AK52">
            <v>24865.49</v>
          </cell>
        </row>
        <row r="53">
          <cell r="T53">
            <v>20343.77</v>
          </cell>
          <cell r="AK53">
            <v>783045.0099999998</v>
          </cell>
        </row>
        <row r="54">
          <cell r="V54">
            <v>2585962.11</v>
          </cell>
          <cell r="AK54">
            <v>256272.55</v>
          </cell>
        </row>
        <row r="55">
          <cell r="V55">
            <v>13815.47</v>
          </cell>
          <cell r="AK55">
            <v>2835.8</v>
          </cell>
        </row>
        <row r="56">
          <cell r="AK56">
            <v>32413.260000000002</v>
          </cell>
        </row>
        <row r="58">
          <cell r="T58">
            <v>180005.87</v>
          </cell>
        </row>
        <row r="59">
          <cell r="T59">
            <v>0</v>
          </cell>
        </row>
        <row r="63">
          <cell r="V63">
            <v>80677.21</v>
          </cell>
        </row>
        <row r="64">
          <cell r="V64">
            <v>559528.01</v>
          </cell>
        </row>
        <row r="66">
          <cell r="AK66">
            <v>147620.75</v>
          </cell>
        </row>
        <row r="67">
          <cell r="AK67">
            <v>151598.46</v>
          </cell>
        </row>
        <row r="68">
          <cell r="V68">
            <v>249595.22</v>
          </cell>
          <cell r="AK68">
            <v>71633.1</v>
          </cell>
        </row>
        <row r="69">
          <cell r="V69">
            <v>79117.91</v>
          </cell>
        </row>
        <row r="76">
          <cell r="V76">
            <v>11.11</v>
          </cell>
        </row>
        <row r="77">
          <cell r="V77">
            <v>1883564.37</v>
          </cell>
        </row>
        <row r="78">
          <cell r="V78">
            <v>4604179.55</v>
          </cell>
        </row>
        <row r="100">
          <cell r="V100">
            <v>24173264.63</v>
          </cell>
        </row>
        <row r="101">
          <cell r="V101">
            <v>18559478.630000003</v>
          </cell>
        </row>
        <row r="103">
          <cell r="V103">
            <v>434584.9799999999</v>
          </cell>
        </row>
        <row r="106">
          <cell r="T106">
            <v>4376885.52</v>
          </cell>
        </row>
        <row r="107">
          <cell r="T107">
            <v>452454.75</v>
          </cell>
        </row>
        <row r="108">
          <cell r="T108">
            <v>3166301.15</v>
          </cell>
        </row>
        <row r="111">
          <cell r="R111">
            <v>0</v>
          </cell>
        </row>
        <row r="112">
          <cell r="R112">
            <v>4960.41</v>
          </cell>
        </row>
        <row r="113">
          <cell r="R113">
            <v>18351.58</v>
          </cell>
        </row>
        <row r="114">
          <cell r="R114">
            <v>7121.72</v>
          </cell>
        </row>
        <row r="117">
          <cell r="R117">
            <v>0</v>
          </cell>
        </row>
        <row r="118">
          <cell r="R118">
            <v>4448725.19</v>
          </cell>
        </row>
        <row r="119">
          <cell r="R119">
            <v>220336.07</v>
          </cell>
        </row>
        <row r="120">
          <cell r="R120">
            <v>465814.18</v>
          </cell>
        </row>
        <row r="123">
          <cell r="R123">
            <v>746305.06</v>
          </cell>
        </row>
        <row r="124">
          <cell r="R124">
            <v>16480.99</v>
          </cell>
        </row>
        <row r="125">
          <cell r="R125">
            <v>0</v>
          </cell>
        </row>
        <row r="127">
          <cell r="R127">
            <v>193603.71000000002</v>
          </cell>
        </row>
        <row r="128">
          <cell r="R128">
            <v>139737.37</v>
          </cell>
        </row>
        <row r="129">
          <cell r="R129">
            <v>1619.2</v>
          </cell>
        </row>
        <row r="132">
          <cell r="T132">
            <v>1145790.9600000002</v>
          </cell>
        </row>
        <row r="134">
          <cell r="T134">
            <v>1145790.9600000002</v>
          </cell>
        </row>
        <row r="136">
          <cell r="T136">
            <v>201980.43</v>
          </cell>
        </row>
        <row r="137">
          <cell r="T137">
            <v>-1248.0782700000004</v>
          </cell>
        </row>
      </sheetData>
      <sheetData sheetId="16">
        <row r="11">
          <cell r="F11">
            <v>5381961.03</v>
          </cell>
        </row>
        <row r="13">
          <cell r="F13">
            <v>20921193.84</v>
          </cell>
        </row>
        <row r="17">
          <cell r="F17">
            <v>16316433.25</v>
          </cell>
        </row>
        <row r="24">
          <cell r="F24">
            <v>534608.42</v>
          </cell>
        </row>
        <row r="26">
          <cell r="E26">
            <v>3901136.03</v>
          </cell>
        </row>
        <row r="27">
          <cell r="E27">
            <v>402359.03</v>
          </cell>
        </row>
        <row r="28">
          <cell r="E28">
            <v>3113840.03</v>
          </cell>
        </row>
        <row r="33">
          <cell r="D33">
            <v>4960.41</v>
          </cell>
        </row>
        <row r="34">
          <cell r="D34">
            <v>0</v>
          </cell>
        </row>
        <row r="35">
          <cell r="D35">
            <v>18351.58</v>
          </cell>
        </row>
        <row r="36">
          <cell r="D36">
            <v>4.28</v>
          </cell>
        </row>
        <row r="37">
          <cell r="D37">
            <v>4254.75</v>
          </cell>
        </row>
        <row r="40">
          <cell r="D40">
            <v>2338649.22</v>
          </cell>
        </row>
        <row r="41">
          <cell r="D41">
            <v>2822651.47</v>
          </cell>
        </row>
        <row r="42">
          <cell r="D42">
            <v>421133.69</v>
          </cell>
        </row>
        <row r="47">
          <cell r="E47">
            <v>571664.47</v>
          </cell>
        </row>
        <row r="48">
          <cell r="E48">
            <v>14574.1</v>
          </cell>
        </row>
        <row r="49">
          <cell r="E49">
            <v>0</v>
          </cell>
        </row>
        <row r="52">
          <cell r="E52">
            <v>203576.21</v>
          </cell>
        </row>
        <row r="53">
          <cell r="E53">
            <v>139603.76</v>
          </cell>
        </row>
        <row r="54">
          <cell r="E54">
            <v>1461.84</v>
          </cell>
        </row>
        <row r="61">
          <cell r="E61">
            <v>908238.34</v>
          </cell>
        </row>
        <row r="62">
          <cell r="E62">
            <v>908238.34</v>
          </cell>
        </row>
      </sheetData>
      <sheetData sheetId="17">
        <row r="7">
          <cell r="F7">
            <v>-75440</v>
          </cell>
        </row>
        <row r="12">
          <cell r="E12">
            <v>18351.58</v>
          </cell>
        </row>
        <row r="13">
          <cell r="E13">
            <v>2820653.68</v>
          </cell>
        </row>
        <row r="14">
          <cell r="E14">
            <v>2338649.22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195"/>
  <sheetViews>
    <sheetView tabSelected="1" workbookViewId="0" topLeftCell="A1">
      <selection activeCell="A75" sqref="A75"/>
    </sheetView>
  </sheetViews>
  <sheetFormatPr defaultColWidth="9.140625" defaultRowHeight="12.75"/>
  <cols>
    <col min="1" max="1" width="6.140625" style="31" customWidth="1"/>
    <col min="2" max="2" width="4.140625" style="31" customWidth="1"/>
    <col min="3" max="3" width="46.00390625" style="74" customWidth="1"/>
    <col min="4" max="4" width="12.7109375" style="73" customWidth="1"/>
    <col min="5" max="5" width="0.5625" style="73" customWidth="1"/>
    <col min="6" max="6" width="12.57421875" style="73" customWidth="1"/>
    <col min="7" max="7" width="0.42578125" style="73" customWidth="1"/>
    <col min="8" max="8" width="13.7109375" style="73" customWidth="1"/>
    <col min="9" max="9" width="0.5625" style="73" customWidth="1"/>
    <col min="10" max="10" width="13.00390625" style="73" customWidth="1"/>
    <col min="11" max="11" width="0.42578125" style="73" customWidth="1"/>
    <col min="12" max="12" width="13.00390625" style="73" customWidth="1"/>
    <col min="13" max="13" width="0.42578125" style="73" customWidth="1"/>
    <col min="14" max="14" width="15.00390625" style="73" customWidth="1"/>
    <col min="15" max="15" width="0.71875" style="73" customWidth="1"/>
    <col min="16" max="16" width="2.7109375" style="184" customWidth="1"/>
    <col min="17" max="17" width="3.28125" style="184" customWidth="1"/>
    <col min="18" max="18" width="42.57421875" style="73" customWidth="1"/>
    <col min="19" max="19" width="1.57421875" style="73" customWidth="1"/>
    <col min="20" max="20" width="12.8515625" style="73" customWidth="1"/>
    <col min="21" max="21" width="13.57421875" style="73" customWidth="1"/>
    <col min="22" max="22" width="12.7109375" style="73" customWidth="1"/>
    <col min="23" max="23" width="13.8515625" style="73" customWidth="1"/>
    <col min="24" max="24" width="0.85546875" style="73" customWidth="1"/>
    <col min="25" max="25" width="13.421875" style="73" customWidth="1"/>
    <col min="26" max="26" width="0.85546875" style="73" customWidth="1"/>
    <col min="27" max="27" width="13.28125" style="73" customWidth="1"/>
    <col min="28" max="28" width="9.140625" style="73" customWidth="1"/>
    <col min="29" max="29" width="10.140625" style="73" customWidth="1"/>
    <col min="30" max="30" width="12.7109375" style="73" customWidth="1"/>
    <col min="31" max="31" width="14.421875" style="73" bestFit="1" customWidth="1"/>
    <col min="32" max="16384" width="9.140625" style="74" customWidth="1"/>
  </cols>
  <sheetData>
    <row r="1" spans="1:31" ht="12.75">
      <c r="A1" s="203" t="s">
        <v>0</v>
      </c>
      <c r="B1" s="204"/>
      <c r="C1" s="204"/>
      <c r="D1" s="204"/>
      <c r="E1" s="204"/>
      <c r="F1" s="204"/>
      <c r="G1" s="204"/>
      <c r="H1" s="204"/>
      <c r="I1" s="204"/>
      <c r="J1" s="204"/>
      <c r="K1" s="204"/>
      <c r="L1" s="204"/>
      <c r="M1" s="204"/>
      <c r="N1" s="204"/>
      <c r="O1" s="204"/>
      <c r="P1" s="204"/>
      <c r="Q1" s="204"/>
      <c r="R1" s="204"/>
      <c r="S1" s="204"/>
      <c r="T1" s="204"/>
      <c r="U1" s="204"/>
      <c r="V1" s="204"/>
      <c r="W1" s="204"/>
      <c r="Y1" s="75"/>
      <c r="Z1" s="72"/>
      <c r="AA1" s="72"/>
      <c r="AB1" s="72"/>
      <c r="AC1" s="72"/>
      <c r="AD1" s="72"/>
      <c r="AE1" s="72"/>
    </row>
    <row r="2" spans="1:31" ht="12" customHeight="1">
      <c r="A2" s="203" t="s">
        <v>1</v>
      </c>
      <c r="B2" s="201"/>
      <c r="C2" s="201"/>
      <c r="D2" s="201"/>
      <c r="E2" s="201"/>
      <c r="F2" s="201"/>
      <c r="G2" s="201"/>
      <c r="H2" s="201"/>
      <c r="I2" s="201"/>
      <c r="J2" s="201"/>
      <c r="K2" s="201"/>
      <c r="L2" s="201"/>
      <c r="M2" s="201"/>
      <c r="N2" s="201"/>
      <c r="O2" s="201"/>
      <c r="P2" s="201"/>
      <c r="Q2" s="201"/>
      <c r="R2" s="201"/>
      <c r="S2" s="201"/>
      <c r="T2" s="201"/>
      <c r="U2" s="201"/>
      <c r="V2" s="201"/>
      <c r="W2" s="201"/>
      <c r="Y2" s="75"/>
      <c r="Z2" s="72"/>
      <c r="AA2" s="72"/>
      <c r="AB2" s="72"/>
      <c r="AC2" s="72"/>
      <c r="AD2" s="72"/>
      <c r="AE2" s="72"/>
    </row>
    <row r="3" spans="1:31" ht="12.75">
      <c r="A3" s="203" t="s">
        <v>2</v>
      </c>
      <c r="B3" s="201"/>
      <c r="C3" s="201"/>
      <c r="D3" s="201"/>
      <c r="E3" s="201"/>
      <c r="F3" s="201"/>
      <c r="G3" s="201"/>
      <c r="H3" s="201"/>
      <c r="I3" s="201"/>
      <c r="J3" s="201"/>
      <c r="K3" s="201"/>
      <c r="L3" s="201"/>
      <c r="M3" s="201"/>
      <c r="N3" s="201"/>
      <c r="O3" s="201"/>
      <c r="P3" s="201"/>
      <c r="Q3" s="201"/>
      <c r="R3" s="201"/>
      <c r="S3" s="201"/>
      <c r="T3" s="201"/>
      <c r="U3" s="201"/>
      <c r="V3" s="201"/>
      <c r="W3" s="201"/>
      <c r="Y3" s="75"/>
      <c r="Z3" s="72"/>
      <c r="AA3" s="72"/>
      <c r="AB3" s="72"/>
      <c r="AC3" s="72"/>
      <c r="AD3" s="72"/>
      <c r="AE3" s="72"/>
    </row>
    <row r="4" spans="1:31" ht="13.5" thickBot="1">
      <c r="A4" s="203" t="s">
        <v>3</v>
      </c>
      <c r="B4" s="201"/>
      <c r="C4" s="201"/>
      <c r="D4" s="201"/>
      <c r="E4" s="201"/>
      <c r="F4" s="201"/>
      <c r="G4" s="201"/>
      <c r="H4" s="201"/>
      <c r="I4" s="201"/>
      <c r="J4" s="201"/>
      <c r="K4" s="201"/>
      <c r="L4" s="201"/>
      <c r="M4" s="201"/>
      <c r="N4" s="201"/>
      <c r="O4" s="201"/>
      <c r="P4" s="201"/>
      <c r="Q4" s="201"/>
      <c r="R4" s="201"/>
      <c r="S4" s="201"/>
      <c r="T4" s="201"/>
      <c r="U4" s="201"/>
      <c r="V4" s="201"/>
      <c r="W4" s="201"/>
      <c r="X4" s="18"/>
      <c r="Y4" s="75"/>
      <c r="Z4" s="72"/>
      <c r="AA4" s="72"/>
      <c r="AB4" s="72"/>
      <c r="AC4" s="72"/>
      <c r="AD4" s="72"/>
      <c r="AE4" s="72"/>
    </row>
    <row r="5" spans="1:25" ht="12.75">
      <c r="A5" s="1" t="s">
        <v>4</v>
      </c>
      <c r="B5" s="76"/>
      <c r="C5" s="76"/>
      <c r="D5" s="77"/>
      <c r="E5" s="77"/>
      <c r="F5" s="77"/>
      <c r="G5" s="77"/>
      <c r="H5" s="77"/>
      <c r="I5" s="77"/>
      <c r="J5" s="77"/>
      <c r="K5" s="77"/>
      <c r="L5" s="77"/>
      <c r="M5" s="77"/>
      <c r="N5" s="77"/>
      <c r="O5" s="78"/>
      <c r="P5" s="163"/>
      <c r="Q5" s="163"/>
      <c r="R5" s="2" t="s">
        <v>5</v>
      </c>
      <c r="S5" s="2"/>
      <c r="T5" s="77"/>
      <c r="U5" s="77"/>
      <c r="V5" s="77"/>
      <c r="W5" s="2"/>
      <c r="X5" s="81"/>
      <c r="Y5" s="18"/>
    </row>
    <row r="6" spans="1:28" ht="12.75">
      <c r="A6" s="57"/>
      <c r="B6" s="55"/>
      <c r="C6" s="31"/>
      <c r="D6" s="3" t="s">
        <v>6</v>
      </c>
      <c r="E6" s="34"/>
      <c r="F6" s="83"/>
      <c r="G6" s="34"/>
      <c r="H6" s="83"/>
      <c r="I6" s="84"/>
      <c r="J6" s="3" t="s">
        <v>7</v>
      </c>
      <c r="K6" s="3"/>
      <c r="L6" s="3"/>
      <c r="M6" s="83"/>
      <c r="N6" s="83"/>
      <c r="O6" s="85"/>
      <c r="P6" s="26"/>
      <c r="Q6" s="26"/>
      <c r="R6" s="4"/>
      <c r="S6" s="4"/>
      <c r="T6" s="87" t="s">
        <v>8</v>
      </c>
      <c r="U6" s="18"/>
      <c r="V6" s="164" t="s">
        <v>9</v>
      </c>
      <c r="W6" s="18"/>
      <c r="X6" s="88"/>
      <c r="Y6" s="18"/>
      <c r="Z6" s="5"/>
      <c r="AA6" s="5"/>
      <c r="AB6" s="89"/>
    </row>
    <row r="7" spans="1:28" ht="12.75">
      <c r="A7" s="57"/>
      <c r="B7" s="55"/>
      <c r="C7" s="6"/>
      <c r="D7" s="7" t="s">
        <v>10</v>
      </c>
      <c r="E7" s="18"/>
      <c r="F7" s="7" t="s">
        <v>11</v>
      </c>
      <c r="G7" s="18"/>
      <c r="H7" s="7" t="s">
        <v>12</v>
      </c>
      <c r="I7" s="7"/>
      <c r="J7" s="7" t="s">
        <v>10</v>
      </c>
      <c r="K7" s="7"/>
      <c r="L7" s="7" t="s">
        <v>11</v>
      </c>
      <c r="M7" s="7"/>
      <c r="N7" s="7" t="s">
        <v>12</v>
      </c>
      <c r="O7" s="8"/>
      <c r="P7" s="9"/>
      <c r="Q7" s="9"/>
      <c r="R7" s="18"/>
      <c r="S7" s="18"/>
      <c r="T7" s="10" t="s">
        <v>13</v>
      </c>
      <c r="U7" s="18"/>
      <c r="V7" s="10" t="s">
        <v>14</v>
      </c>
      <c r="W7" s="18"/>
      <c r="X7" s="88"/>
      <c r="Y7" s="18"/>
      <c r="Z7" s="11"/>
      <c r="AA7" s="5"/>
      <c r="AB7" s="89"/>
    </row>
    <row r="8" spans="1:25" ht="12.75">
      <c r="A8" s="12" t="s">
        <v>15</v>
      </c>
      <c r="B8" s="13"/>
      <c r="C8" s="6" t="s">
        <v>16</v>
      </c>
      <c r="D8" s="18"/>
      <c r="E8" s="18"/>
      <c r="F8" s="18"/>
      <c r="G8" s="18"/>
      <c r="H8" s="18"/>
      <c r="I8" s="18"/>
      <c r="J8" s="18"/>
      <c r="K8" s="18"/>
      <c r="L8" s="18"/>
      <c r="M8" s="18"/>
      <c r="N8" s="18"/>
      <c r="O8" s="16"/>
      <c r="P8" s="26" t="s">
        <v>17</v>
      </c>
      <c r="Q8" s="17"/>
      <c r="R8" s="7" t="s">
        <v>18</v>
      </c>
      <c r="S8" s="7"/>
      <c r="T8" s="14"/>
      <c r="U8" s="18"/>
      <c r="V8" s="18"/>
      <c r="W8" s="18"/>
      <c r="X8" s="88"/>
      <c r="Y8" s="18"/>
    </row>
    <row r="9" spans="1:25" ht="12.75">
      <c r="A9" s="57"/>
      <c r="B9" s="55" t="s">
        <v>19</v>
      </c>
      <c r="C9" s="31" t="s">
        <v>20</v>
      </c>
      <c r="D9" s="18">
        <f>'[1]ΕΝΕΡΓΗΤΙΚΟ'!C13</f>
        <v>381.92</v>
      </c>
      <c r="E9" s="18"/>
      <c r="F9" s="18">
        <f>'[1]ΕΝΕΡΓΗΤΙΚΟ'!D13</f>
        <v>381.89</v>
      </c>
      <c r="G9" s="18"/>
      <c r="H9" s="18">
        <f>ROUND(D9-F9,2)</f>
        <v>0.03</v>
      </c>
      <c r="I9" s="18"/>
      <c r="J9" s="18">
        <v>2149.37</v>
      </c>
      <c r="K9" s="18"/>
      <c r="L9" s="18">
        <v>2149.34</v>
      </c>
      <c r="M9" s="18"/>
      <c r="N9" s="18">
        <f>J9-L9</f>
        <v>0.02999999999974534</v>
      </c>
      <c r="O9" s="16"/>
      <c r="P9" s="17"/>
      <c r="Q9" s="9" t="s">
        <v>21</v>
      </c>
      <c r="R9" s="7" t="s">
        <v>22</v>
      </c>
      <c r="S9" s="7"/>
      <c r="T9" s="14"/>
      <c r="U9" s="18"/>
      <c r="V9" s="18"/>
      <c r="W9" s="18"/>
      <c r="X9" s="88"/>
      <c r="Y9" s="18"/>
    </row>
    <row r="10" spans="1:25" ht="13.5" thickBot="1">
      <c r="A10" s="57"/>
      <c r="B10" s="55" t="s">
        <v>23</v>
      </c>
      <c r="C10" s="31" t="s">
        <v>24</v>
      </c>
      <c r="D10" s="15">
        <f>'[1]ΕΝΕΡΓΗΤΙΚΟ'!C30</f>
        <v>1673249.31</v>
      </c>
      <c r="E10" s="18"/>
      <c r="F10" s="15">
        <f>'[1]ΕΝΕΡΓΗΤΙΚΟ'!D30</f>
        <v>1055028.43</v>
      </c>
      <c r="G10" s="18"/>
      <c r="H10" s="15">
        <f>ROUND(D10-F10,2)</f>
        <v>618220.88</v>
      </c>
      <c r="I10" s="18"/>
      <c r="J10" s="15">
        <v>1952994.64</v>
      </c>
      <c r="K10" s="18"/>
      <c r="L10" s="15">
        <v>1072628.93</v>
      </c>
      <c r="M10" s="18"/>
      <c r="N10" s="15">
        <f>J10-L10</f>
        <v>880365.71</v>
      </c>
      <c r="O10" s="16"/>
      <c r="P10" s="17"/>
      <c r="Q10" s="17"/>
      <c r="R10" s="47" t="s">
        <v>25</v>
      </c>
      <c r="S10" s="47"/>
      <c r="T10" s="130"/>
      <c r="U10" s="24">
        <f>'[1]παθητικο'!C8</f>
        <v>8424358.4</v>
      </c>
      <c r="V10" s="18"/>
      <c r="W10" s="24">
        <v>8424358.4</v>
      </c>
      <c r="X10" s="88"/>
      <c r="Y10" s="18"/>
    </row>
    <row r="11" spans="1:27" ht="14.25" thickBot="1" thickTop="1">
      <c r="A11" s="57"/>
      <c r="B11" s="55"/>
      <c r="C11" s="33"/>
      <c r="D11" s="24">
        <f>SUM(D9:D10)</f>
        <v>1673631.23</v>
      </c>
      <c r="E11" s="18"/>
      <c r="F11" s="24">
        <f>SUM(F9:F10)</f>
        <v>1055410.3199999998</v>
      </c>
      <c r="G11" s="18"/>
      <c r="H11" s="24">
        <f>SUM(H9:H10)</f>
        <v>618220.91</v>
      </c>
      <c r="I11" s="18"/>
      <c r="J11" s="24">
        <f>SUM(J9:J10)</f>
        <v>1955144.01</v>
      </c>
      <c r="K11" s="18"/>
      <c r="L11" s="24">
        <f>SUM(L9:L10)</f>
        <v>1074778.27</v>
      </c>
      <c r="M11" s="18"/>
      <c r="N11" s="24">
        <f>SUM(N9:N10)</f>
        <v>880365.74</v>
      </c>
      <c r="O11" s="16"/>
      <c r="P11" s="17"/>
      <c r="Q11" s="17"/>
      <c r="R11" s="18"/>
      <c r="S11" s="18"/>
      <c r="T11" s="18"/>
      <c r="U11" s="18"/>
      <c r="V11" s="19"/>
      <c r="W11" s="18"/>
      <c r="X11" s="88"/>
      <c r="Y11" s="18"/>
      <c r="AA11" s="18"/>
    </row>
    <row r="12" spans="1:27" ht="14.25" thickBot="1" thickTop="1">
      <c r="A12" s="12" t="s">
        <v>28</v>
      </c>
      <c r="B12" s="55"/>
      <c r="C12" s="6" t="s">
        <v>29</v>
      </c>
      <c r="D12" s="20"/>
      <c r="E12" s="18"/>
      <c r="F12" s="20"/>
      <c r="G12" s="18"/>
      <c r="H12" s="20"/>
      <c r="I12" s="18"/>
      <c r="J12" s="20"/>
      <c r="K12" s="18"/>
      <c r="L12" s="20"/>
      <c r="M12" s="18"/>
      <c r="N12" s="20"/>
      <c r="O12" s="16"/>
      <c r="P12" s="17"/>
      <c r="Q12" s="9" t="s">
        <v>26</v>
      </c>
      <c r="R12" s="14" t="s">
        <v>27</v>
      </c>
      <c r="S12" s="14"/>
      <c r="T12" s="18"/>
      <c r="U12" s="24">
        <f>'[1]παθητικο'!C18</f>
        <v>10254666.93</v>
      </c>
      <c r="V12" s="18"/>
      <c r="W12" s="24">
        <v>10254666.93</v>
      </c>
      <c r="X12" s="88"/>
      <c r="Y12" s="18"/>
      <c r="AA12" s="18"/>
    </row>
    <row r="13" spans="1:27" ht="13.5" thickTop="1">
      <c r="A13" s="57"/>
      <c r="B13" s="21" t="s">
        <v>30</v>
      </c>
      <c r="C13" s="6" t="s">
        <v>31</v>
      </c>
      <c r="D13" s="18"/>
      <c r="E13" s="18"/>
      <c r="F13" s="18"/>
      <c r="G13" s="18"/>
      <c r="H13" s="18"/>
      <c r="I13" s="18"/>
      <c r="J13" s="18"/>
      <c r="K13" s="18"/>
      <c r="L13" s="18"/>
      <c r="M13" s="18"/>
      <c r="N13" s="18"/>
      <c r="O13" s="16"/>
      <c r="P13" s="17"/>
      <c r="Q13" s="17"/>
      <c r="R13" s="18"/>
      <c r="S13" s="18"/>
      <c r="T13" s="18"/>
      <c r="U13" s="18"/>
      <c r="V13" s="18"/>
      <c r="W13" s="18"/>
      <c r="X13" s="88"/>
      <c r="Y13" s="18"/>
      <c r="AA13" s="18"/>
    </row>
    <row r="14" spans="1:27" ht="12.75" hidden="1">
      <c r="A14" s="57"/>
      <c r="B14" s="21"/>
      <c r="C14" s="6"/>
      <c r="D14" s="18"/>
      <c r="E14" s="18"/>
      <c r="F14" s="18"/>
      <c r="G14" s="18"/>
      <c r="H14" s="18">
        <f>ROUND(D14-F14,2)</f>
        <v>0</v>
      </c>
      <c r="I14" s="18"/>
      <c r="J14" s="18"/>
      <c r="K14" s="18"/>
      <c r="L14" s="18"/>
      <c r="M14" s="18"/>
      <c r="N14" s="18">
        <f>ROUND(J14-L14,2)</f>
        <v>0</v>
      </c>
      <c r="O14" s="16"/>
      <c r="P14" s="17"/>
      <c r="Q14" s="17"/>
      <c r="R14" s="18"/>
      <c r="S14" s="18"/>
      <c r="T14" s="18"/>
      <c r="U14" s="18"/>
      <c r="V14" s="18"/>
      <c r="W14" s="18"/>
      <c r="X14" s="88"/>
      <c r="Y14" s="18"/>
      <c r="AA14" s="18"/>
    </row>
    <row r="15" spans="1:27" ht="12.75">
      <c r="A15" s="57"/>
      <c r="B15" s="55" t="s">
        <v>32</v>
      </c>
      <c r="C15" s="31" t="s">
        <v>33</v>
      </c>
      <c r="D15" s="18">
        <f>'[1]ΕΝΕΡΓΗΤΙΚΟ'!C58</f>
        <v>283651.59</v>
      </c>
      <c r="E15" s="18"/>
      <c r="F15" s="18">
        <f>'[1]ΕΝΕΡΓΗΤΙΚΟ'!D58</f>
        <v>171588.5</v>
      </c>
      <c r="G15" s="18"/>
      <c r="H15" s="18">
        <f>ROUND(D15-F15,2)</f>
        <v>112063.09</v>
      </c>
      <c r="I15" s="18"/>
      <c r="J15" s="18">
        <v>283651.59</v>
      </c>
      <c r="K15" s="18"/>
      <c r="L15" s="18">
        <v>114858.18</v>
      </c>
      <c r="M15" s="18"/>
      <c r="N15" s="18">
        <f>J15-L15</f>
        <v>168793.41000000003</v>
      </c>
      <c r="O15" s="16"/>
      <c r="P15" s="17"/>
      <c r="Q15" s="9" t="s">
        <v>34</v>
      </c>
      <c r="R15" s="7" t="s">
        <v>35</v>
      </c>
      <c r="S15" s="7"/>
      <c r="T15" s="14"/>
      <c r="U15" s="18"/>
      <c r="V15" s="18"/>
      <c r="W15" s="18"/>
      <c r="X15" s="88"/>
      <c r="Y15" s="18"/>
      <c r="AA15" s="18"/>
    </row>
    <row r="16" spans="1:27" ht="13.5" thickBot="1">
      <c r="A16" s="57"/>
      <c r="B16" s="55"/>
      <c r="C16" s="31"/>
      <c r="D16" s="29">
        <f>SUM(D14:D15)</f>
        <v>283651.59</v>
      </c>
      <c r="E16" s="29"/>
      <c r="F16" s="29">
        <f>SUM(F14:F15)</f>
        <v>171588.5</v>
      </c>
      <c r="G16" s="29"/>
      <c r="H16" s="29">
        <f>SUM(H14:H15)</f>
        <v>112063.09</v>
      </c>
      <c r="I16" s="29"/>
      <c r="J16" s="29">
        <f>SUM(J14:J15)</f>
        <v>283651.59</v>
      </c>
      <c r="K16" s="29"/>
      <c r="L16" s="29">
        <f>SUM(L14:L15)</f>
        <v>114858.18</v>
      </c>
      <c r="M16" s="29"/>
      <c r="N16" s="29">
        <f>SUM(N14:N15)</f>
        <v>168793.41000000003</v>
      </c>
      <c r="O16" s="16"/>
      <c r="P16" s="17"/>
      <c r="Q16" s="17" t="s">
        <v>36</v>
      </c>
      <c r="R16" s="18" t="s">
        <v>37</v>
      </c>
      <c r="S16" s="18"/>
      <c r="T16" s="18"/>
      <c r="U16" s="24">
        <f>'[1]παθητικο'!C26+'[1]παθητικο'!C30</f>
        <v>3583.76</v>
      </c>
      <c r="V16" s="18"/>
      <c r="W16" s="24">
        <v>0</v>
      </c>
      <c r="X16" s="88"/>
      <c r="Y16" s="18"/>
      <c r="AA16" s="18"/>
    </row>
    <row r="17" spans="1:27" ht="13.5" thickTop="1">
      <c r="A17" s="57"/>
      <c r="B17" s="21" t="s">
        <v>38</v>
      </c>
      <c r="C17" s="6" t="s">
        <v>39</v>
      </c>
      <c r="D17" s="20"/>
      <c r="E17" s="18"/>
      <c r="F17" s="20"/>
      <c r="G17" s="18"/>
      <c r="H17" s="20"/>
      <c r="I17" s="18"/>
      <c r="J17" s="20"/>
      <c r="K17" s="18"/>
      <c r="L17" s="20"/>
      <c r="M17" s="18"/>
      <c r="N17" s="20"/>
      <c r="O17" s="16"/>
      <c r="P17" s="17"/>
      <c r="Q17" s="17"/>
      <c r="R17" s="18"/>
      <c r="S17" s="18"/>
      <c r="T17" s="18"/>
      <c r="U17" s="18"/>
      <c r="V17" s="18"/>
      <c r="W17" s="18"/>
      <c r="X17" s="88"/>
      <c r="Y17" s="18"/>
      <c r="AA17" s="18"/>
    </row>
    <row r="18" spans="1:27" ht="12.75">
      <c r="A18" s="57"/>
      <c r="B18" s="55" t="s">
        <v>19</v>
      </c>
      <c r="C18" s="31" t="s">
        <v>40</v>
      </c>
      <c r="D18" s="18">
        <f>'[1]ΕΝΕΡΓΗΤΙΚΟ'!C63</f>
        <v>237046.98</v>
      </c>
      <c r="E18" s="18"/>
      <c r="F18" s="18">
        <f>'[1]ΕΝΕΡΓΗΤΙΚΟ'!D63</f>
        <v>0</v>
      </c>
      <c r="G18" s="18"/>
      <c r="H18" s="18">
        <f aca="true" t="shared" si="0" ref="H18:H23">ROUND(D18-F18,2)</f>
        <v>237046.98</v>
      </c>
      <c r="I18" s="18"/>
      <c r="J18" s="18">
        <v>237046.98</v>
      </c>
      <c r="K18" s="18"/>
      <c r="L18" s="18">
        <v>0</v>
      </c>
      <c r="M18" s="18"/>
      <c r="N18" s="18">
        <f aca="true" t="shared" si="1" ref="N18:N23">J18-L18</f>
        <v>237046.98</v>
      </c>
      <c r="O18" s="16"/>
      <c r="P18" s="17"/>
      <c r="Q18" s="17"/>
      <c r="R18" s="18"/>
      <c r="S18" s="18"/>
      <c r="T18" s="18"/>
      <c r="U18" s="18"/>
      <c r="V18" s="18"/>
      <c r="W18" s="18"/>
      <c r="X18" s="88"/>
      <c r="Y18" s="18"/>
      <c r="AA18" s="18"/>
    </row>
    <row r="19" spans="1:27" ht="12.75">
      <c r="A19" s="57"/>
      <c r="B19" s="55" t="s">
        <v>41</v>
      </c>
      <c r="C19" s="31" t="s">
        <v>42</v>
      </c>
      <c r="D19" s="18">
        <f>'[1]ΕΝΕΡΓΗΤΙΚΟ'!C77</f>
        <v>2757785.66</v>
      </c>
      <c r="E19" s="18"/>
      <c r="F19" s="18">
        <f>'[1]ΕΝΕΡΓΗΤΙΚΟ'!D77</f>
        <v>1296292.83</v>
      </c>
      <c r="G19" s="18"/>
      <c r="H19" s="18">
        <f t="shared" si="0"/>
        <v>1461492.83</v>
      </c>
      <c r="I19" s="18"/>
      <c r="J19" s="18">
        <v>2942154.8</v>
      </c>
      <c r="K19" s="18"/>
      <c r="L19" s="18">
        <v>1139389.3</v>
      </c>
      <c r="M19" s="18"/>
      <c r="N19" s="18">
        <f t="shared" si="1"/>
        <v>1802765.4999999998</v>
      </c>
      <c r="O19" s="16"/>
      <c r="P19" s="17"/>
      <c r="Q19" s="9" t="s">
        <v>43</v>
      </c>
      <c r="R19" s="7" t="s">
        <v>44</v>
      </c>
      <c r="S19" s="7"/>
      <c r="T19" s="14"/>
      <c r="U19" s="18"/>
      <c r="V19" s="18"/>
      <c r="W19" s="18"/>
      <c r="X19" s="88"/>
      <c r="Y19" s="18"/>
      <c r="AA19" s="18"/>
    </row>
    <row r="20" spans="1:27" ht="25.5">
      <c r="A20" s="57"/>
      <c r="B20" s="96" t="s">
        <v>23</v>
      </c>
      <c r="C20" s="97" t="s">
        <v>45</v>
      </c>
      <c r="D20" s="18">
        <f>'[1]ΕΝΕΡΓΗΤΙΚΟ'!C82</f>
        <v>1522168.3599999999</v>
      </c>
      <c r="E20" s="18"/>
      <c r="F20" s="18">
        <f>'[1]ΕΝΕΡΓΗΤΙΚΟ'!D82</f>
        <v>741731.15</v>
      </c>
      <c r="G20" s="18"/>
      <c r="H20" s="18">
        <f t="shared" si="0"/>
        <v>780437.21</v>
      </c>
      <c r="I20" s="18"/>
      <c r="J20" s="18">
        <v>1409829.06</v>
      </c>
      <c r="K20" s="18"/>
      <c r="L20" s="18">
        <v>670038.86</v>
      </c>
      <c r="M20" s="18"/>
      <c r="N20" s="18">
        <f t="shared" si="1"/>
        <v>739790.2000000001</v>
      </c>
      <c r="O20" s="16"/>
      <c r="P20" s="17"/>
      <c r="Q20" s="17" t="s">
        <v>19</v>
      </c>
      <c r="R20" s="18" t="s">
        <v>46</v>
      </c>
      <c r="S20" s="18"/>
      <c r="T20" s="18">
        <f>'[1]παθητικο'!C32</f>
        <v>285513.06</v>
      </c>
      <c r="U20" s="18"/>
      <c r="V20" s="18">
        <v>285513.06</v>
      </c>
      <c r="W20" s="18"/>
      <c r="X20" s="88"/>
      <c r="Y20" s="18"/>
      <c r="AA20" s="18"/>
    </row>
    <row r="21" spans="1:27" ht="25.5">
      <c r="A21" s="57"/>
      <c r="B21" s="55" t="s">
        <v>32</v>
      </c>
      <c r="C21" s="31" t="s">
        <v>47</v>
      </c>
      <c r="D21" s="18">
        <f>'[1]ΕΝΕΡΓΗΤΙΚΟ'!C87</f>
        <v>36083.34</v>
      </c>
      <c r="E21" s="18"/>
      <c r="F21" s="18">
        <f>'[1]ΕΝΕΡΓΗΤΙΚΟ'!D87</f>
        <v>25010.48</v>
      </c>
      <c r="G21" s="18"/>
      <c r="H21" s="18">
        <f t="shared" si="0"/>
        <v>11072.86</v>
      </c>
      <c r="I21" s="18"/>
      <c r="J21" s="18">
        <v>79301.25</v>
      </c>
      <c r="K21" s="18"/>
      <c r="L21" s="18">
        <v>57535.07</v>
      </c>
      <c r="M21" s="18"/>
      <c r="N21" s="18">
        <f t="shared" si="1"/>
        <v>21766.18</v>
      </c>
      <c r="O21" s="16"/>
      <c r="P21" s="17"/>
      <c r="Q21" s="52" t="s">
        <v>48</v>
      </c>
      <c r="R21" s="99" t="s">
        <v>49</v>
      </c>
      <c r="S21" s="99"/>
      <c r="T21" s="15">
        <f>-'[1]παθητικο'!C35</f>
        <v>-5320224.97</v>
      </c>
      <c r="U21" s="18">
        <f>T20+T21</f>
        <v>-5034711.91</v>
      </c>
      <c r="V21" s="15">
        <v>-179273.65</v>
      </c>
      <c r="W21" s="18">
        <f>V20+V21</f>
        <v>106239.41</v>
      </c>
      <c r="X21" s="88"/>
      <c r="Y21" s="18"/>
      <c r="AA21" s="18"/>
    </row>
    <row r="22" spans="1:27" ht="12.75">
      <c r="A22" s="57"/>
      <c r="B22" s="55" t="s">
        <v>50</v>
      </c>
      <c r="C22" s="31" t="s">
        <v>51</v>
      </c>
      <c r="D22" s="18">
        <f>'[1]ΕΝΕΡΓΗΤΙΚΟ'!C92</f>
        <v>1737193.1500000001</v>
      </c>
      <c r="E22" s="18"/>
      <c r="F22" s="18">
        <f>'[1]ΕΝΕΡΓΗΤΙΚΟ'!D92</f>
        <v>1351409.87</v>
      </c>
      <c r="G22" s="18"/>
      <c r="H22" s="18">
        <f t="shared" si="0"/>
        <v>385783.28</v>
      </c>
      <c r="I22" s="18"/>
      <c r="J22" s="18">
        <v>1818974.68</v>
      </c>
      <c r="K22" s="18"/>
      <c r="L22" s="18">
        <v>1270619.6</v>
      </c>
      <c r="M22" s="18"/>
      <c r="N22" s="18">
        <f t="shared" si="1"/>
        <v>548355.0799999998</v>
      </c>
      <c r="O22" s="16"/>
      <c r="P22" s="17"/>
      <c r="Q22" s="17" t="s">
        <v>32</v>
      </c>
      <c r="R22" s="18" t="s">
        <v>52</v>
      </c>
      <c r="S22" s="18"/>
      <c r="T22" s="18"/>
      <c r="U22" s="15">
        <f>'[1]παθητικο'!C49</f>
        <v>54861.54</v>
      </c>
      <c r="V22" s="18"/>
      <c r="W22" s="15">
        <v>54861.54</v>
      </c>
      <c r="X22" s="88"/>
      <c r="Y22" s="18"/>
      <c r="AA22" s="18"/>
    </row>
    <row r="23" spans="1:27" ht="13.5" thickBot="1">
      <c r="A23" s="57"/>
      <c r="B23" s="55" t="s">
        <v>53</v>
      </c>
      <c r="C23" s="31" t="s">
        <v>54</v>
      </c>
      <c r="D23" s="15">
        <f>'[1]ΕΝΕΡΓΗΤΙΚΟ'!C97</f>
        <v>7871.54</v>
      </c>
      <c r="E23" s="18"/>
      <c r="F23" s="15">
        <f>'[1]ΕΝΕΡΓΗΤΙΚΟ'!D97</f>
        <v>0</v>
      </c>
      <c r="G23" s="18"/>
      <c r="H23" s="15">
        <f t="shared" si="0"/>
        <v>7871.54</v>
      </c>
      <c r="I23" s="18"/>
      <c r="J23" s="15">
        <v>71246.82</v>
      </c>
      <c r="K23" s="18"/>
      <c r="L23" s="15">
        <v>0</v>
      </c>
      <c r="M23" s="18"/>
      <c r="N23" s="15">
        <f t="shared" si="1"/>
        <v>71246.82</v>
      </c>
      <c r="O23" s="16"/>
      <c r="P23" s="17"/>
      <c r="Q23" s="17"/>
      <c r="R23" s="18"/>
      <c r="S23" s="18"/>
      <c r="T23" s="18"/>
      <c r="U23" s="29">
        <f>T20+U22+T21</f>
        <v>-4979850.37</v>
      </c>
      <c r="V23" s="18"/>
      <c r="W23" s="29">
        <f>V20+W22+V21</f>
        <v>161100.94999999998</v>
      </c>
      <c r="X23" s="88"/>
      <c r="Y23" s="18"/>
      <c r="AA23" s="18"/>
    </row>
    <row r="24" spans="1:27" ht="14.25" thickBot="1" thickTop="1">
      <c r="A24" s="57"/>
      <c r="B24" s="55"/>
      <c r="C24" s="31"/>
      <c r="D24" s="24">
        <f>SUM(D18:D23)</f>
        <v>6298149.03</v>
      </c>
      <c r="E24" s="18"/>
      <c r="F24" s="24">
        <f>SUM(F18:F23)</f>
        <v>3414444.33</v>
      </c>
      <c r="G24" s="18"/>
      <c r="H24" s="24">
        <f>SUM(H18:H23)</f>
        <v>2883704.7</v>
      </c>
      <c r="I24" s="18"/>
      <c r="J24" s="24">
        <f>ROUND(SUM(J18:J23),2)</f>
        <v>6558553.59</v>
      </c>
      <c r="K24" s="18"/>
      <c r="L24" s="24">
        <f>SUM(L18:L23)</f>
        <v>3137582.83</v>
      </c>
      <c r="M24" s="18"/>
      <c r="N24" s="24">
        <f>SUM(N18:N23)</f>
        <v>3420970.7599999993</v>
      </c>
      <c r="O24" s="16"/>
      <c r="P24" s="17"/>
      <c r="Q24" s="17"/>
      <c r="R24" s="18"/>
      <c r="S24" s="18"/>
      <c r="T24" s="18"/>
      <c r="U24" s="18"/>
      <c r="V24" s="18"/>
      <c r="W24" s="18"/>
      <c r="X24" s="88"/>
      <c r="Y24" s="18"/>
      <c r="AA24" s="18"/>
    </row>
    <row r="25" spans="1:27" ht="13.5" thickTop="1">
      <c r="A25" s="57"/>
      <c r="B25" s="55"/>
      <c r="C25" s="31"/>
      <c r="D25" s="20"/>
      <c r="E25" s="18"/>
      <c r="F25" s="20"/>
      <c r="G25" s="18"/>
      <c r="H25" s="20"/>
      <c r="I25" s="18">
        <f>SUM(I18:I24)</f>
        <v>0</v>
      </c>
      <c r="J25" s="20"/>
      <c r="K25" s="18"/>
      <c r="L25" s="20"/>
      <c r="M25" s="18"/>
      <c r="N25" s="20"/>
      <c r="O25" s="16"/>
      <c r="P25" s="17"/>
      <c r="Q25" s="17"/>
      <c r="R25" s="18"/>
      <c r="S25" s="18"/>
      <c r="T25" s="18"/>
      <c r="U25" s="18"/>
      <c r="V25" s="18"/>
      <c r="W25" s="18"/>
      <c r="X25" s="88"/>
      <c r="Y25" s="18"/>
      <c r="AA25" s="18"/>
    </row>
    <row r="26" spans="1:27" ht="13.5" thickBot="1">
      <c r="A26" s="100" t="s">
        <v>55</v>
      </c>
      <c r="B26" s="55"/>
      <c r="C26" s="31"/>
      <c r="D26" s="24">
        <f>ROUND(D24+D16,2)</f>
        <v>6581800.62</v>
      </c>
      <c r="E26" s="18"/>
      <c r="F26" s="24">
        <f>ROUND(F24+F16,2)</f>
        <v>3586032.83</v>
      </c>
      <c r="G26" s="18"/>
      <c r="H26" s="24">
        <f>ROUND(H24+H16,2)</f>
        <v>2995767.79</v>
      </c>
      <c r="I26" s="18">
        <f>+I24+I15</f>
        <v>0</v>
      </c>
      <c r="J26" s="24">
        <f>ROUND(J24+J16,2)</f>
        <v>6842205.18</v>
      </c>
      <c r="K26" s="18"/>
      <c r="L26" s="24">
        <f>ROUND(L24+L16,2)</f>
        <v>3252441.01</v>
      </c>
      <c r="M26" s="18"/>
      <c r="N26" s="24">
        <f>ROUND(N24+N16,2)</f>
        <v>3589764.17</v>
      </c>
      <c r="O26" s="16"/>
      <c r="P26" s="17"/>
      <c r="Q26" s="9" t="s">
        <v>56</v>
      </c>
      <c r="R26" s="7" t="s">
        <v>57</v>
      </c>
      <c r="S26" s="7"/>
      <c r="T26" s="14"/>
      <c r="U26" s="18"/>
      <c r="V26" s="18"/>
      <c r="W26" s="18"/>
      <c r="X26" s="88"/>
      <c r="Y26" s="18"/>
      <c r="AA26" s="18"/>
    </row>
    <row r="27" spans="1:27" ht="26.25" thickTop="1">
      <c r="A27" s="57"/>
      <c r="B27" s="101" t="s">
        <v>34</v>
      </c>
      <c r="C27" s="22" t="s">
        <v>58</v>
      </c>
      <c r="D27" s="20"/>
      <c r="E27" s="18"/>
      <c r="F27" s="20"/>
      <c r="G27" s="18"/>
      <c r="H27" s="20"/>
      <c r="I27" s="18"/>
      <c r="J27" s="20"/>
      <c r="K27" s="18"/>
      <c r="L27" s="20"/>
      <c r="M27" s="18"/>
      <c r="N27" s="20"/>
      <c r="O27" s="16"/>
      <c r="P27" s="17"/>
      <c r="Q27" s="17"/>
      <c r="R27" s="18" t="s">
        <v>59</v>
      </c>
      <c r="S27" s="18"/>
      <c r="T27" s="18">
        <f>-'[1]παθητικο'!C58</f>
        <v>-4021272.89</v>
      </c>
      <c r="V27" s="18"/>
      <c r="W27" s="18">
        <v>0</v>
      </c>
      <c r="X27" s="88"/>
      <c r="Y27" s="18"/>
      <c r="AA27" s="18"/>
    </row>
    <row r="28" spans="1:27" ht="13.5" thickBot="1">
      <c r="A28" s="57"/>
      <c r="B28" s="55" t="s">
        <v>19</v>
      </c>
      <c r="C28" s="31" t="s">
        <v>60</v>
      </c>
      <c r="D28" s="25"/>
      <c r="E28" s="25"/>
      <c r="F28" s="25">
        <f>'[1]ΕΝΕΡΓΗΤΙΚΟ'!E105</f>
        <v>2286057.1799999997</v>
      </c>
      <c r="G28" s="18"/>
      <c r="I28" s="18"/>
      <c r="J28" s="18"/>
      <c r="K28" s="18"/>
      <c r="L28" s="18">
        <v>2173424.4</v>
      </c>
      <c r="M28" s="18"/>
      <c r="N28" s="74"/>
      <c r="O28" s="16"/>
      <c r="P28" s="17"/>
      <c r="Q28" s="17"/>
      <c r="R28" s="18" t="s">
        <v>61</v>
      </c>
      <c r="S28" s="18"/>
      <c r="T28" s="165">
        <v>-2525721.36</v>
      </c>
      <c r="U28" s="15">
        <f>SUM(T27:T28)</f>
        <v>-6546994.25</v>
      </c>
      <c r="V28" s="18"/>
      <c r="W28" s="24">
        <v>-4021272.89</v>
      </c>
      <c r="X28" s="88"/>
      <c r="Y28" s="18"/>
      <c r="Z28" s="23"/>
      <c r="AA28" s="18"/>
    </row>
    <row r="29" spans="1:27" ht="14.25" thickBot="1" thickTop="1">
      <c r="A29" s="57"/>
      <c r="B29" s="55" t="s">
        <v>36</v>
      </c>
      <c r="C29" s="31" t="s">
        <v>62</v>
      </c>
      <c r="D29" s="25"/>
      <c r="E29" s="25"/>
      <c r="F29" s="133">
        <f>'[1]ΕΝΕΡΓΗΤΙΚΟ'!E109</f>
        <v>1626420.37</v>
      </c>
      <c r="G29" s="18"/>
      <c r="H29" s="18"/>
      <c r="I29" s="18"/>
      <c r="J29" s="18"/>
      <c r="K29" s="18"/>
      <c r="L29" s="15">
        <v>4577870.26</v>
      </c>
      <c r="M29" s="18"/>
      <c r="N29" s="74"/>
      <c r="O29" s="16"/>
      <c r="P29" s="17"/>
      <c r="Q29" s="14" t="s">
        <v>63</v>
      </c>
      <c r="R29" s="18"/>
      <c r="S29" s="18"/>
      <c r="T29" s="14"/>
      <c r="U29" s="24">
        <f>U10+U12+U16+U23+T27+T28</f>
        <v>7155764.469999999</v>
      </c>
      <c r="V29" s="18"/>
      <c r="W29" s="24">
        <f>W10+W12+W16+W23+W27+W28</f>
        <v>14818853.389999997</v>
      </c>
      <c r="X29" s="88"/>
      <c r="Y29" s="18"/>
      <c r="AA29" s="18"/>
    </row>
    <row r="30" spans="1:31" s="167" customFormat="1" ht="13.5" thickTop="1">
      <c r="A30" s="166"/>
      <c r="B30" s="106"/>
      <c r="C30" s="107"/>
      <c r="D30" s="25"/>
      <c r="E30" s="25"/>
      <c r="F30" s="25">
        <f>SUM(F28:F29)</f>
        <v>3912477.55</v>
      </c>
      <c r="G30" s="25"/>
      <c r="H30" s="25"/>
      <c r="I30" s="25"/>
      <c r="J30" s="25"/>
      <c r="K30" s="25"/>
      <c r="L30" s="25">
        <f>L28+L29</f>
        <v>6751294.66</v>
      </c>
      <c r="M30" s="25"/>
      <c r="O30" s="93"/>
      <c r="P30" s="28"/>
      <c r="Q30" s="168"/>
      <c r="R30" s="25"/>
      <c r="S30" s="25"/>
      <c r="T30" s="168"/>
      <c r="U30" s="25"/>
      <c r="V30" s="25"/>
      <c r="W30" s="25"/>
      <c r="X30" s="94"/>
      <c r="Y30" s="25"/>
      <c r="Z30" s="95"/>
      <c r="AA30" s="25"/>
      <c r="AB30" s="95"/>
      <c r="AC30" s="95"/>
      <c r="AD30" s="95"/>
      <c r="AE30" s="95"/>
    </row>
    <row r="31" spans="1:27" ht="12.75">
      <c r="A31" s="57"/>
      <c r="B31" s="55"/>
      <c r="C31" s="31" t="s">
        <v>64</v>
      </c>
      <c r="D31" s="95"/>
      <c r="E31" s="25"/>
      <c r="F31" s="133">
        <f>'[1]ΕΝΕΡΓΗΤΙΚΟ'!E115</f>
        <v>2338649.2199999997</v>
      </c>
      <c r="G31" s="18"/>
      <c r="H31" s="18">
        <f>F30-F31</f>
        <v>1573828.33</v>
      </c>
      <c r="I31" s="18"/>
      <c r="J31" s="19"/>
      <c r="K31" s="18"/>
      <c r="L31" s="15">
        <v>0</v>
      </c>
      <c r="M31" s="18"/>
      <c r="N31" s="25">
        <f>L30+L31</f>
        <v>6751294.66</v>
      </c>
      <c r="O31" s="16"/>
      <c r="P31" s="26" t="s">
        <v>65</v>
      </c>
      <c r="Q31" s="17"/>
      <c r="R31" s="7" t="s">
        <v>66</v>
      </c>
      <c r="S31" s="7"/>
      <c r="T31" s="14"/>
      <c r="U31" s="18"/>
      <c r="V31" s="18"/>
      <c r="W31" s="18"/>
      <c r="X31" s="88"/>
      <c r="Y31" s="18"/>
      <c r="AA31" s="18"/>
    </row>
    <row r="32" spans="1:25" ht="13.5" thickBot="1">
      <c r="A32" s="57"/>
      <c r="B32" s="55" t="s">
        <v>50</v>
      </c>
      <c r="C32" s="31" t="s">
        <v>67</v>
      </c>
      <c r="D32" s="25"/>
      <c r="E32" s="25"/>
      <c r="F32" s="25"/>
      <c r="G32" s="18"/>
      <c r="H32" s="18">
        <f>'[1]ΕΝΕΡΓΗΤΙΚΟ'!E128</f>
        <v>11738.81</v>
      </c>
      <c r="I32" s="18"/>
      <c r="J32" s="18"/>
      <c r="K32" s="18"/>
      <c r="L32" s="18"/>
      <c r="M32" s="18"/>
      <c r="N32" s="18">
        <v>11738.81</v>
      </c>
      <c r="O32" s="16"/>
      <c r="P32" s="17"/>
      <c r="Q32" s="17" t="s">
        <v>36</v>
      </c>
      <c r="R32" s="47" t="s">
        <v>68</v>
      </c>
      <c r="S32" s="47"/>
      <c r="T32" s="47"/>
      <c r="U32" s="24">
        <f>'[1]παθητικο'!C81</f>
        <v>0</v>
      </c>
      <c r="V32" s="18"/>
      <c r="W32" s="24">
        <v>105713.29</v>
      </c>
      <c r="X32" s="88"/>
      <c r="Y32" s="18"/>
    </row>
    <row r="33" spans="1:27" ht="13.5" thickTop="1">
      <c r="A33" s="57"/>
      <c r="B33" s="55" t="s">
        <v>53</v>
      </c>
      <c r="C33" s="31" t="s">
        <v>69</v>
      </c>
      <c r="D33" s="25"/>
      <c r="E33" s="25"/>
      <c r="F33" s="25"/>
      <c r="G33" s="18"/>
      <c r="H33" s="15">
        <f>'[1]ΕΝΕΡΓΗΤΙΚΟ'!E134+'[1]ΕΝΕΡΓΗΤΙΚΟ'!E122</f>
        <v>132633.03999999998</v>
      </c>
      <c r="I33" s="18"/>
      <c r="J33" s="18"/>
      <c r="K33" s="18"/>
      <c r="L33" s="18"/>
      <c r="M33" s="18"/>
      <c r="N33" s="15">
        <v>176904.38</v>
      </c>
      <c r="O33" s="16"/>
      <c r="P33" s="17"/>
      <c r="Q33" s="17"/>
      <c r="R33" s="47"/>
      <c r="S33" s="47"/>
      <c r="T33" s="47"/>
      <c r="U33" s="18"/>
      <c r="V33" s="18"/>
      <c r="W33" s="18"/>
      <c r="X33" s="88"/>
      <c r="Y33" s="18"/>
      <c r="AA33" s="18"/>
    </row>
    <row r="34" spans="1:27" ht="13.5" thickBot="1">
      <c r="A34" s="57"/>
      <c r="B34" s="55"/>
      <c r="C34" s="31"/>
      <c r="D34" s="18"/>
      <c r="E34" s="18"/>
      <c r="F34" s="18"/>
      <c r="G34" s="18"/>
      <c r="H34" s="24">
        <f>SUM(H28:H33)</f>
        <v>1718200.1800000002</v>
      </c>
      <c r="I34" s="18"/>
      <c r="J34" s="18"/>
      <c r="K34" s="18"/>
      <c r="L34" s="18"/>
      <c r="M34" s="18"/>
      <c r="N34" s="24">
        <f>SUM(N28:N33)</f>
        <v>6939937.85</v>
      </c>
      <c r="O34" s="16"/>
      <c r="P34" s="26" t="s">
        <v>28</v>
      </c>
      <c r="Q34" s="17"/>
      <c r="R34" s="7" t="s">
        <v>70</v>
      </c>
      <c r="S34" s="7"/>
      <c r="T34" s="14"/>
      <c r="U34" s="18"/>
      <c r="V34" s="18"/>
      <c r="W34" s="18"/>
      <c r="X34" s="88"/>
      <c r="Y34" s="18"/>
      <c r="AA34" s="18"/>
    </row>
    <row r="35" spans="1:27" ht="14.25" thickBot="1" thickTop="1">
      <c r="A35" s="100" t="s">
        <v>71</v>
      </c>
      <c r="B35" s="55"/>
      <c r="C35" s="31"/>
      <c r="D35" s="18"/>
      <c r="E35" s="18"/>
      <c r="F35" s="18"/>
      <c r="G35" s="18"/>
      <c r="H35" s="24">
        <f>H26+H34</f>
        <v>4713967.970000001</v>
      </c>
      <c r="I35" s="19"/>
      <c r="J35" s="18"/>
      <c r="K35" s="18"/>
      <c r="L35" s="18"/>
      <c r="M35" s="18"/>
      <c r="N35" s="24">
        <f>N26+N34</f>
        <v>10529702.02</v>
      </c>
      <c r="O35" s="16"/>
      <c r="P35" s="17"/>
      <c r="Q35" s="9" t="s">
        <v>72</v>
      </c>
      <c r="R35" s="7" t="s">
        <v>73</v>
      </c>
      <c r="S35" s="7"/>
      <c r="T35" s="14"/>
      <c r="U35" s="18"/>
      <c r="V35" s="18"/>
      <c r="W35" s="18"/>
      <c r="X35" s="88"/>
      <c r="Y35" s="18"/>
      <c r="AA35" s="18"/>
    </row>
    <row r="36" spans="1:27" ht="14.25" thickBot="1" thickTop="1">
      <c r="A36" s="12" t="s">
        <v>74</v>
      </c>
      <c r="B36" s="55"/>
      <c r="C36" s="27" t="s">
        <v>75</v>
      </c>
      <c r="D36" s="18"/>
      <c r="E36" s="18"/>
      <c r="F36" s="18"/>
      <c r="G36" s="18"/>
      <c r="H36" s="18"/>
      <c r="I36" s="18"/>
      <c r="J36" s="18"/>
      <c r="K36" s="18"/>
      <c r="L36" s="18"/>
      <c r="M36" s="18"/>
      <c r="N36" s="18"/>
      <c r="O36" s="16"/>
      <c r="P36" s="17"/>
      <c r="Q36" s="17" t="s">
        <v>76</v>
      </c>
      <c r="R36" s="18" t="s">
        <v>77</v>
      </c>
      <c r="S36" s="18"/>
      <c r="T36" s="14"/>
      <c r="U36" s="24">
        <f>'[1]παθητικο'!C121</f>
        <v>4345.56</v>
      </c>
      <c r="V36" s="18"/>
      <c r="W36" s="24">
        <v>15775.17</v>
      </c>
      <c r="X36" s="88"/>
      <c r="Y36" s="18"/>
      <c r="AA36" s="18"/>
    </row>
    <row r="37" spans="1:27" ht="13.5" thickTop="1">
      <c r="A37" s="57"/>
      <c r="B37" s="21" t="s">
        <v>30</v>
      </c>
      <c r="C37" s="6" t="s">
        <v>78</v>
      </c>
      <c r="D37" s="18"/>
      <c r="E37" s="18"/>
      <c r="F37" s="18"/>
      <c r="G37" s="18"/>
      <c r="H37" s="18"/>
      <c r="I37" s="18"/>
      <c r="J37" s="18"/>
      <c r="K37" s="18"/>
      <c r="L37" s="18"/>
      <c r="M37" s="18"/>
      <c r="N37" s="18"/>
      <c r="O37" s="16"/>
      <c r="P37" s="17"/>
      <c r="Q37" s="17"/>
      <c r="R37" s="18"/>
      <c r="S37" s="18"/>
      <c r="T37" s="14"/>
      <c r="U37" s="18"/>
      <c r="V37" s="18"/>
      <c r="W37" s="18"/>
      <c r="X37" s="88"/>
      <c r="Y37" s="18"/>
      <c r="AA37" s="18"/>
    </row>
    <row r="38" spans="1:27" ht="12.75">
      <c r="A38" s="57"/>
      <c r="B38" s="55" t="s">
        <v>19</v>
      </c>
      <c r="C38" s="31" t="s">
        <v>79</v>
      </c>
      <c r="D38" s="18"/>
      <c r="E38" s="18"/>
      <c r="F38" s="18"/>
      <c r="G38" s="18"/>
      <c r="H38" s="18">
        <f>'[1]ΕΝΕΡΓΗΤΙΚΟ'!E142</f>
        <v>406797.91</v>
      </c>
      <c r="I38" s="18"/>
      <c r="J38" s="18"/>
      <c r="K38" s="18"/>
      <c r="L38" s="18"/>
      <c r="M38" s="18"/>
      <c r="N38" s="18">
        <v>899810.08</v>
      </c>
      <c r="O38" s="16"/>
      <c r="P38" s="17"/>
      <c r="Q38" s="17"/>
      <c r="R38" s="18"/>
      <c r="S38" s="18"/>
      <c r="T38" s="14"/>
      <c r="U38" s="18"/>
      <c r="V38" s="18"/>
      <c r="W38" s="18"/>
      <c r="X38" s="88"/>
      <c r="Y38" s="18"/>
      <c r="AA38" s="18"/>
    </row>
    <row r="39" spans="1:27" ht="12.75">
      <c r="A39" s="57"/>
      <c r="B39" s="55" t="s">
        <v>23</v>
      </c>
      <c r="C39" s="200" t="s">
        <v>80</v>
      </c>
      <c r="D39" s="201"/>
      <c r="E39" s="18"/>
      <c r="F39" s="18"/>
      <c r="G39" s="18"/>
      <c r="H39" s="18">
        <f>'[1]ΕΝΕΡΓΗΤΙΚΟ'!E152</f>
        <v>93304.74</v>
      </c>
      <c r="I39" s="18"/>
      <c r="J39" s="18"/>
      <c r="K39" s="18"/>
      <c r="L39" s="18"/>
      <c r="M39" s="18"/>
      <c r="N39" s="18">
        <v>428246.21</v>
      </c>
      <c r="O39" s="16"/>
      <c r="P39" s="17"/>
      <c r="Q39" s="17"/>
      <c r="R39" s="14" t="s">
        <v>202</v>
      </c>
      <c r="S39" s="14"/>
      <c r="T39" s="14"/>
      <c r="U39" s="18"/>
      <c r="V39" s="18"/>
      <c r="W39" s="18"/>
      <c r="X39" s="88"/>
      <c r="Y39" s="18"/>
      <c r="AA39" s="18"/>
    </row>
    <row r="40" spans="1:27" ht="12.75">
      <c r="A40" s="57"/>
      <c r="B40" s="55" t="s">
        <v>32</v>
      </c>
      <c r="C40" s="31" t="s">
        <v>81</v>
      </c>
      <c r="D40" s="18"/>
      <c r="E40" s="18"/>
      <c r="F40" s="18"/>
      <c r="G40" s="18"/>
      <c r="H40" s="15">
        <f>'[1]ΕΝΕΡΓΗΤΙΚΟ'!E157</f>
        <v>181738.14</v>
      </c>
      <c r="I40" s="18"/>
      <c r="J40" s="18"/>
      <c r="K40" s="18"/>
      <c r="L40" s="18"/>
      <c r="M40" s="18"/>
      <c r="N40" s="15">
        <v>268991.61</v>
      </c>
      <c r="O40" s="16"/>
      <c r="P40" s="17"/>
      <c r="Q40" s="17" t="s">
        <v>19</v>
      </c>
      <c r="R40" s="18" t="s">
        <v>82</v>
      </c>
      <c r="S40" s="18"/>
      <c r="T40" s="18"/>
      <c r="U40" s="18">
        <f>'[1]παθητικο'!C126</f>
        <v>1883719.88</v>
      </c>
      <c r="V40" s="18"/>
      <c r="W40" s="18">
        <v>3190539.02</v>
      </c>
      <c r="X40" s="88"/>
      <c r="Y40" s="18"/>
      <c r="AA40" s="18"/>
    </row>
    <row r="41" spans="1:27" ht="13.5" thickBot="1">
      <c r="A41" s="57"/>
      <c r="B41" s="55"/>
      <c r="C41" s="31"/>
      <c r="D41" s="18"/>
      <c r="E41" s="18"/>
      <c r="F41" s="18"/>
      <c r="G41" s="18"/>
      <c r="H41" s="24">
        <f>SUM(H38:H40)</f>
        <v>681840.79</v>
      </c>
      <c r="I41" s="19"/>
      <c r="J41" s="18"/>
      <c r="K41" s="18"/>
      <c r="L41" s="18"/>
      <c r="M41" s="18"/>
      <c r="N41" s="24">
        <f>SUM(N38:N40)</f>
        <v>1597047.9</v>
      </c>
      <c r="O41" s="16"/>
      <c r="P41" s="17"/>
      <c r="Q41" s="17" t="s">
        <v>83</v>
      </c>
      <c r="R41" s="25" t="s">
        <v>84</v>
      </c>
      <c r="S41" s="25"/>
      <c r="T41" s="18"/>
      <c r="U41" s="18">
        <f>'[1]παθητικο'!C140</f>
        <v>2934.7</v>
      </c>
      <c r="V41" s="18"/>
      <c r="W41" s="18">
        <v>112271.32</v>
      </c>
      <c r="X41" s="88"/>
      <c r="Y41" s="18"/>
      <c r="AA41" s="18"/>
    </row>
    <row r="42" spans="1:27" ht="13.5" thickTop="1">
      <c r="A42" s="57"/>
      <c r="B42" s="21" t="s">
        <v>85</v>
      </c>
      <c r="C42" s="6" t="s">
        <v>86</v>
      </c>
      <c r="D42" s="18"/>
      <c r="E42" s="18"/>
      <c r="F42" s="18"/>
      <c r="G42" s="18"/>
      <c r="H42" s="18"/>
      <c r="I42" s="18"/>
      <c r="J42" s="18"/>
      <c r="K42" s="18"/>
      <c r="L42" s="18"/>
      <c r="M42" s="18"/>
      <c r="N42" s="18"/>
      <c r="O42" s="16"/>
      <c r="P42" s="17"/>
      <c r="Q42" s="17" t="s">
        <v>41</v>
      </c>
      <c r="R42" s="18" t="s">
        <v>87</v>
      </c>
      <c r="S42" s="18"/>
      <c r="T42" s="18"/>
      <c r="U42" s="18">
        <f>'[1]παθητικο'!C142</f>
        <v>6771964.33</v>
      </c>
      <c r="V42" s="18"/>
      <c r="W42" s="18">
        <v>5280285.94</v>
      </c>
      <c r="X42" s="88"/>
      <c r="Y42" s="18"/>
      <c r="AA42" s="18"/>
    </row>
    <row r="43" spans="1:27" ht="12.75">
      <c r="A43" s="57"/>
      <c r="B43" s="55" t="s">
        <v>19</v>
      </c>
      <c r="C43" s="31" t="s">
        <v>88</v>
      </c>
      <c r="D43" s="18"/>
      <c r="E43" s="18"/>
      <c r="F43" s="18">
        <f>'[1]ΕΝΕΡΓΗΤΙΚΟ'!E164</f>
        <v>8016700.840000002</v>
      </c>
      <c r="G43" s="18"/>
      <c r="H43" s="18"/>
      <c r="I43" s="18"/>
      <c r="J43" s="18"/>
      <c r="K43" s="18"/>
      <c r="L43" s="18">
        <v>9004016.409999998</v>
      </c>
      <c r="M43" s="18"/>
      <c r="N43" s="18"/>
      <c r="O43" s="16"/>
      <c r="P43" s="17"/>
      <c r="Q43" s="17" t="s">
        <v>23</v>
      </c>
      <c r="R43" s="18" t="s">
        <v>89</v>
      </c>
      <c r="S43" s="18"/>
      <c r="T43" s="18"/>
      <c r="U43" s="18">
        <f>'[1]παθητικο'!C144</f>
        <v>24865.49</v>
      </c>
      <c r="V43" s="18"/>
      <c r="W43" s="18">
        <v>76495.8</v>
      </c>
      <c r="X43" s="88"/>
      <c r="Y43" s="18"/>
      <c r="AA43" s="18"/>
    </row>
    <row r="44" spans="1:27" ht="12.75">
      <c r="A44" s="57"/>
      <c r="B44" s="55"/>
      <c r="C44" s="31" t="s">
        <v>90</v>
      </c>
      <c r="D44" s="18"/>
      <c r="E44" s="18"/>
      <c r="F44" s="15">
        <f>'[1]ΕΝΕΡΓΗΤΙΚΟ'!E165</f>
        <v>194103.34</v>
      </c>
      <c r="G44" s="18"/>
      <c r="H44" s="18">
        <f>F43-F44</f>
        <v>7822597.500000002</v>
      </c>
      <c r="I44" s="18"/>
      <c r="J44" s="18"/>
      <c r="K44" s="18"/>
      <c r="L44" s="15">
        <v>195851.2</v>
      </c>
      <c r="M44" s="18"/>
      <c r="N44" s="18">
        <f>L43-L44</f>
        <v>8808165.209999999</v>
      </c>
      <c r="O44" s="16"/>
      <c r="P44" s="17"/>
      <c r="Q44" s="17" t="s">
        <v>32</v>
      </c>
      <c r="R44" s="18" t="s">
        <v>91</v>
      </c>
      <c r="S44" s="18"/>
      <c r="T44" s="18"/>
      <c r="U44" s="18">
        <f>'[1]παθητικο'!C147</f>
        <v>520113.80999999976</v>
      </c>
      <c r="V44" s="18"/>
      <c r="W44" s="18">
        <v>663703.28</v>
      </c>
      <c r="X44" s="88"/>
      <c r="Y44" s="18"/>
      <c r="AA44" s="18"/>
    </row>
    <row r="45" spans="1:27" ht="12.75">
      <c r="A45" s="57"/>
      <c r="B45" s="55" t="s">
        <v>92</v>
      </c>
      <c r="C45" s="31" t="s">
        <v>93</v>
      </c>
      <c r="D45" s="18"/>
      <c r="E45" s="18"/>
      <c r="F45" s="18"/>
      <c r="G45" s="18"/>
      <c r="H45" s="18">
        <f>'[1]ΕΝΕΡΓΗΤΙΚΟ'!E197</f>
        <v>254915.24</v>
      </c>
      <c r="I45" s="18"/>
      <c r="J45" s="18"/>
      <c r="K45" s="18"/>
      <c r="L45" s="18"/>
      <c r="M45" s="18"/>
      <c r="N45" s="18">
        <v>454763.01</v>
      </c>
      <c r="O45" s="16"/>
      <c r="P45" s="17"/>
      <c r="Q45" s="17" t="s">
        <v>50</v>
      </c>
      <c r="R45" s="18" t="s">
        <v>94</v>
      </c>
      <c r="S45" s="18"/>
      <c r="T45" s="18"/>
      <c r="U45" s="18">
        <f>'[1]παθητικο'!C150</f>
        <v>225186.2</v>
      </c>
      <c r="V45" s="18"/>
      <c r="W45" s="18">
        <v>268632.02</v>
      </c>
      <c r="X45" s="88"/>
      <c r="Y45" s="18"/>
      <c r="AA45" s="18"/>
    </row>
    <row r="46" spans="1:27" ht="12.75">
      <c r="A46" s="57"/>
      <c r="B46" s="55" t="s">
        <v>95</v>
      </c>
      <c r="C46" s="31" t="s">
        <v>96</v>
      </c>
      <c r="D46" s="18"/>
      <c r="E46" s="18"/>
      <c r="F46" s="18"/>
      <c r="G46" s="18"/>
      <c r="H46" s="18">
        <f>'[1]ΕΝΕΡΓΗΤΙΚΟ'!E199</f>
        <v>664609.46</v>
      </c>
      <c r="I46" s="18"/>
      <c r="J46" s="18"/>
      <c r="K46" s="18"/>
      <c r="L46" s="18"/>
      <c r="M46" s="18"/>
      <c r="N46" s="18">
        <v>640305.4</v>
      </c>
      <c r="O46" s="16"/>
      <c r="P46" s="17"/>
      <c r="Q46" s="17" t="s">
        <v>97</v>
      </c>
      <c r="R46" s="18" t="s">
        <v>98</v>
      </c>
      <c r="S46" s="18"/>
      <c r="T46" s="18"/>
      <c r="U46" s="18">
        <f>'[1]παθητικο'!C163</f>
        <v>2835.8</v>
      </c>
      <c r="V46" s="18"/>
      <c r="W46" s="18">
        <v>2844.6</v>
      </c>
      <c r="X46" s="88"/>
      <c r="Y46" s="18"/>
      <c r="AA46" s="18"/>
    </row>
    <row r="47" spans="1:31" s="167" customFormat="1" ht="12.75">
      <c r="A47" s="166"/>
      <c r="B47" s="106" t="s">
        <v>50</v>
      </c>
      <c r="C47" s="107" t="s">
        <v>99</v>
      </c>
      <c r="D47" s="25"/>
      <c r="E47" s="25"/>
      <c r="F47" s="25"/>
      <c r="G47" s="25"/>
      <c r="H47" s="25">
        <f>+'[1]ΕΝΕΡΓΗΤΙΚΟ'!E209</f>
        <v>16500</v>
      </c>
      <c r="I47" s="25"/>
      <c r="J47" s="25"/>
      <c r="K47" s="25"/>
      <c r="L47" s="25"/>
      <c r="M47" s="25"/>
      <c r="N47" s="25">
        <v>0</v>
      </c>
      <c r="O47" s="93"/>
      <c r="P47" s="28"/>
      <c r="Q47" s="17" t="s">
        <v>100</v>
      </c>
      <c r="R47" s="18" t="s">
        <v>101</v>
      </c>
      <c r="S47" s="18"/>
      <c r="T47" s="18"/>
      <c r="U47" s="15">
        <f>'[1]παθητικο'!C170</f>
        <v>25231.15</v>
      </c>
      <c r="V47" s="25"/>
      <c r="W47" s="15">
        <v>277995.62</v>
      </c>
      <c r="X47" s="94"/>
      <c r="Y47" s="25"/>
      <c r="Z47" s="95"/>
      <c r="AA47" s="25"/>
      <c r="AB47" s="95"/>
      <c r="AC47" s="95"/>
      <c r="AD47" s="95"/>
      <c r="AE47" s="95"/>
    </row>
    <row r="48" spans="1:27" ht="13.5" thickBot="1">
      <c r="A48" s="57"/>
      <c r="B48" s="55" t="s">
        <v>97</v>
      </c>
      <c r="C48" s="31" t="s">
        <v>102</v>
      </c>
      <c r="D48" s="18"/>
      <c r="E48" s="18"/>
      <c r="F48" s="18">
        <f>'[1]ΕΝΕΡΓΗΤΙΚΟ'!E227</f>
        <v>20343.77</v>
      </c>
      <c r="G48" s="18"/>
      <c r="H48" s="18"/>
      <c r="I48" s="18"/>
      <c r="J48" s="18"/>
      <c r="K48" s="18"/>
      <c r="L48" s="18">
        <v>20343.77</v>
      </c>
      <c r="M48" s="18"/>
      <c r="N48" s="18"/>
      <c r="O48" s="16"/>
      <c r="P48" s="17"/>
      <c r="Q48" s="17"/>
      <c r="R48" s="14"/>
      <c r="S48" s="14"/>
      <c r="T48" s="18"/>
      <c r="U48" s="29">
        <f>SUM(U40:U47)</f>
        <v>9456851.360000001</v>
      </c>
      <c r="V48" s="18"/>
      <c r="W48" s="29">
        <f>SUM(W40:W47)</f>
        <v>9872767.6</v>
      </c>
      <c r="X48" s="88"/>
      <c r="Y48" s="18"/>
      <c r="AA48" s="18"/>
    </row>
    <row r="49" spans="1:27" ht="14.25" thickBot="1" thickTop="1">
      <c r="A49" s="57"/>
      <c r="B49" s="55"/>
      <c r="C49" s="31" t="s">
        <v>90</v>
      </c>
      <c r="D49" s="18"/>
      <c r="E49" s="18"/>
      <c r="F49" s="15">
        <f>'[1]ΕΝΕΡΓΗΤΙΚΟ'!E228</f>
        <v>20343.77</v>
      </c>
      <c r="G49" s="18"/>
      <c r="H49" s="20">
        <f>F48-F49</f>
        <v>0</v>
      </c>
      <c r="I49" s="18"/>
      <c r="J49" s="18"/>
      <c r="K49" s="18"/>
      <c r="L49" s="15">
        <v>20343.77</v>
      </c>
      <c r="M49" s="18"/>
      <c r="N49" s="20">
        <v>0</v>
      </c>
      <c r="O49" s="16"/>
      <c r="P49" s="17"/>
      <c r="Q49" s="14" t="s">
        <v>103</v>
      </c>
      <c r="R49" s="18"/>
      <c r="S49" s="18"/>
      <c r="T49" s="14"/>
      <c r="U49" s="30">
        <f>+U48+U36</f>
        <v>9461196.920000002</v>
      </c>
      <c r="V49" s="18"/>
      <c r="W49" s="30">
        <f>+W48+W36</f>
        <v>9888542.77</v>
      </c>
      <c r="X49" s="88"/>
      <c r="Y49" s="18"/>
      <c r="AA49" s="18"/>
    </row>
    <row r="50" spans="1:27" ht="13.5" thickTop="1">
      <c r="A50" s="57"/>
      <c r="B50" s="55" t="s">
        <v>100</v>
      </c>
      <c r="C50" s="31" t="s">
        <v>104</v>
      </c>
      <c r="D50" s="18"/>
      <c r="E50" s="18"/>
      <c r="F50" s="18"/>
      <c r="G50" s="18"/>
      <c r="H50" s="18">
        <f>'[1]ΕΝΕΡΓΗΤΙΚΟ'!E244</f>
        <v>1168494.72</v>
      </c>
      <c r="I50" s="18"/>
      <c r="J50" s="18"/>
      <c r="K50" s="18"/>
      <c r="L50" s="18"/>
      <c r="M50" s="18"/>
      <c r="N50" s="18">
        <v>809652.52</v>
      </c>
      <c r="O50" s="16"/>
      <c r="P50" s="17"/>
      <c r="Q50" s="17"/>
      <c r="R50" s="18"/>
      <c r="S50" s="18"/>
      <c r="T50" s="18"/>
      <c r="U50" s="18"/>
      <c r="V50" s="18"/>
      <c r="W50" s="18"/>
      <c r="X50" s="88"/>
      <c r="Y50" s="18"/>
      <c r="AA50" s="18"/>
    </row>
    <row r="51" spans="1:27" ht="12.75">
      <c r="A51" s="57"/>
      <c r="B51" s="55" t="s">
        <v>105</v>
      </c>
      <c r="C51" s="31" t="s">
        <v>106</v>
      </c>
      <c r="D51" s="18"/>
      <c r="E51" s="18"/>
      <c r="F51" s="18"/>
      <c r="G51" s="18"/>
      <c r="H51" s="15">
        <f>'[1]ΕΝΕΡΓΗΤΙΚΟ'!E248</f>
        <v>13815.47</v>
      </c>
      <c r="I51" s="18"/>
      <c r="J51" s="18"/>
      <c r="K51" s="18"/>
      <c r="L51" s="18"/>
      <c r="M51" s="18"/>
      <c r="N51" s="15">
        <v>34699.91</v>
      </c>
      <c r="O51" s="16"/>
      <c r="P51" s="17"/>
      <c r="Q51" s="17"/>
      <c r="R51" s="18"/>
      <c r="S51" s="18"/>
      <c r="T51" s="18"/>
      <c r="U51" s="18"/>
      <c r="V51" s="18"/>
      <c r="W51" s="18"/>
      <c r="X51" s="88"/>
      <c r="Y51" s="18"/>
      <c r="AA51" s="18"/>
    </row>
    <row r="52" spans="1:27" ht="13.5" thickBot="1">
      <c r="A52" s="57"/>
      <c r="B52" s="55"/>
      <c r="C52" s="31"/>
      <c r="D52" s="18"/>
      <c r="E52" s="18"/>
      <c r="F52" s="18"/>
      <c r="G52" s="18"/>
      <c r="H52" s="24">
        <f>SUM(H44:H51)</f>
        <v>9940932.390000004</v>
      </c>
      <c r="I52" s="18"/>
      <c r="J52" s="18"/>
      <c r="K52" s="18"/>
      <c r="L52" s="18"/>
      <c r="M52" s="18"/>
      <c r="N52" s="24">
        <f>SUM(N44:N51)</f>
        <v>10747586.049999999</v>
      </c>
      <c r="O52" s="16"/>
      <c r="P52" s="17"/>
      <c r="Q52" s="17"/>
      <c r="R52" s="18"/>
      <c r="S52" s="18"/>
      <c r="T52" s="18"/>
      <c r="U52" s="18"/>
      <c r="V52" s="18"/>
      <c r="W52" s="18"/>
      <c r="X52" s="88"/>
      <c r="Y52" s="18"/>
      <c r="AA52" s="18"/>
    </row>
    <row r="53" spans="1:27" ht="13.5" thickTop="1">
      <c r="A53" s="57"/>
      <c r="B53" s="21" t="s">
        <v>34</v>
      </c>
      <c r="C53" s="6" t="s">
        <v>107</v>
      </c>
      <c r="D53" s="18"/>
      <c r="E53" s="18"/>
      <c r="F53" s="18"/>
      <c r="G53" s="18"/>
      <c r="H53" s="20"/>
      <c r="I53" s="18"/>
      <c r="J53" s="18"/>
      <c r="K53" s="18"/>
      <c r="L53" s="18"/>
      <c r="M53" s="18"/>
      <c r="N53" s="20"/>
      <c r="O53" s="16"/>
      <c r="P53" s="17"/>
      <c r="Q53" s="17"/>
      <c r="R53" s="18"/>
      <c r="S53" s="18"/>
      <c r="T53" s="18"/>
      <c r="U53" s="18"/>
      <c r="V53" s="18"/>
      <c r="W53" s="18"/>
      <c r="X53" s="88"/>
      <c r="Y53" s="18"/>
      <c r="AA53" s="18"/>
    </row>
    <row r="54" spans="1:31" ht="12.75">
      <c r="A54" s="57"/>
      <c r="B54" s="55" t="s">
        <v>19</v>
      </c>
      <c r="C54" s="31" t="s">
        <v>108</v>
      </c>
      <c r="D54" s="18"/>
      <c r="E54" s="18"/>
      <c r="F54" s="18">
        <f>'[1]ΕΝΕΡΓΗΤΙΚΟ'!E260</f>
        <v>180005.87</v>
      </c>
      <c r="G54" s="18"/>
      <c r="H54" s="18"/>
      <c r="I54" s="18"/>
      <c r="J54" s="18"/>
      <c r="K54" s="18"/>
      <c r="L54" s="18">
        <v>725022.27</v>
      </c>
      <c r="M54" s="18"/>
      <c r="N54" s="18"/>
      <c r="O54" s="16"/>
      <c r="P54" s="17"/>
      <c r="Q54" s="17"/>
      <c r="R54" s="18"/>
      <c r="S54" s="18"/>
      <c r="T54" s="18"/>
      <c r="U54" s="18"/>
      <c r="V54" s="18"/>
      <c r="W54" s="18"/>
      <c r="X54" s="88"/>
      <c r="Y54" s="18"/>
      <c r="AA54" s="18"/>
      <c r="AE54" s="18"/>
    </row>
    <row r="55" spans="1:31" ht="12.75">
      <c r="A55" s="57"/>
      <c r="B55" s="55"/>
      <c r="C55" s="31" t="s">
        <v>109</v>
      </c>
      <c r="D55" s="18"/>
      <c r="E55" s="18"/>
      <c r="F55" s="15">
        <f>'[1]ΕΝΕΡΓΗΤΙΚΟ'!E280</f>
        <v>0</v>
      </c>
      <c r="G55" s="18"/>
      <c r="H55" s="15">
        <f>ROUND(F54-F55,2)</f>
        <v>180005.87</v>
      </c>
      <c r="I55" s="18"/>
      <c r="J55" s="18"/>
      <c r="K55" s="18"/>
      <c r="L55" s="15">
        <v>30336.93</v>
      </c>
      <c r="M55" s="18"/>
      <c r="N55" s="103">
        <f>ROUND(L54-L55,2)</f>
        <v>694685.34</v>
      </c>
      <c r="O55" s="16"/>
      <c r="P55" s="17"/>
      <c r="Q55" s="17"/>
      <c r="R55" s="18"/>
      <c r="S55" s="18"/>
      <c r="T55" s="18"/>
      <c r="U55" s="18"/>
      <c r="V55" s="18"/>
      <c r="W55" s="18"/>
      <c r="X55" s="88"/>
      <c r="Y55" s="18"/>
      <c r="AA55" s="18"/>
      <c r="AE55" s="18"/>
    </row>
    <row r="56" spans="1:31" ht="13.5" thickBot="1">
      <c r="A56" s="57"/>
      <c r="B56" s="55"/>
      <c r="C56" s="31"/>
      <c r="D56" s="18"/>
      <c r="E56" s="18"/>
      <c r="F56" s="18"/>
      <c r="G56" s="18"/>
      <c r="H56" s="24">
        <f>F54+F55</f>
        <v>180005.87</v>
      </c>
      <c r="I56" s="18"/>
      <c r="J56" s="18"/>
      <c r="K56" s="18"/>
      <c r="L56" s="18"/>
      <c r="M56" s="18"/>
      <c r="N56" s="24">
        <f>SUM(N54:N55)</f>
        <v>694685.34</v>
      </c>
      <c r="O56" s="16"/>
      <c r="P56" s="17"/>
      <c r="Q56" s="17"/>
      <c r="R56" s="18"/>
      <c r="S56" s="18"/>
      <c r="T56" s="18"/>
      <c r="U56" s="18"/>
      <c r="V56" s="18"/>
      <c r="W56" s="18"/>
      <c r="X56" s="88"/>
      <c r="Y56" s="18"/>
      <c r="AA56" s="18"/>
      <c r="AE56" s="18"/>
    </row>
    <row r="57" spans="1:31" ht="13.5" thickTop="1">
      <c r="A57" s="57"/>
      <c r="B57" s="21" t="s">
        <v>110</v>
      </c>
      <c r="C57" s="6" t="s">
        <v>111</v>
      </c>
      <c r="D57" s="18"/>
      <c r="E57" s="18"/>
      <c r="F57" s="18"/>
      <c r="G57" s="18"/>
      <c r="H57" s="20"/>
      <c r="I57" s="18"/>
      <c r="J57" s="18"/>
      <c r="K57" s="18"/>
      <c r="L57" s="18"/>
      <c r="M57" s="18"/>
      <c r="N57" s="20"/>
      <c r="O57" s="16"/>
      <c r="P57" s="17"/>
      <c r="Q57" s="17"/>
      <c r="R57" s="18"/>
      <c r="S57" s="18"/>
      <c r="T57" s="18"/>
      <c r="U57" s="18"/>
      <c r="V57" s="18"/>
      <c r="W57" s="18"/>
      <c r="X57" s="88"/>
      <c r="Y57" s="18"/>
      <c r="AA57" s="18"/>
      <c r="AE57" s="18"/>
    </row>
    <row r="58" spans="1:31" ht="12.75">
      <c r="A58" s="57"/>
      <c r="B58" s="55" t="s">
        <v>19</v>
      </c>
      <c r="C58" s="31" t="s">
        <v>112</v>
      </c>
      <c r="D58" s="18"/>
      <c r="E58" s="18"/>
      <c r="F58" s="18"/>
      <c r="G58" s="18"/>
      <c r="H58" s="18">
        <f>'[1]ΕΝΕΡΓΗΤΙΚΟ'!E286</f>
        <v>76245.72</v>
      </c>
      <c r="I58" s="18"/>
      <c r="J58" s="18"/>
      <c r="K58" s="18"/>
      <c r="L58" s="18"/>
      <c r="M58" s="18"/>
      <c r="N58" s="18">
        <v>73602.29</v>
      </c>
      <c r="O58" s="8"/>
      <c r="P58" s="9"/>
      <c r="Q58" s="9"/>
      <c r="R58" s="18"/>
      <c r="S58" s="18"/>
      <c r="T58" s="18"/>
      <c r="U58" s="18"/>
      <c r="V58" s="18"/>
      <c r="W58" s="18"/>
      <c r="X58" s="88"/>
      <c r="Y58" s="18"/>
      <c r="AA58" s="18"/>
      <c r="AE58" s="18"/>
    </row>
    <row r="59" spans="1:31" ht="12.75">
      <c r="A59" s="57"/>
      <c r="B59" s="55" t="s">
        <v>41</v>
      </c>
      <c r="C59" s="31" t="s">
        <v>113</v>
      </c>
      <c r="D59" s="18"/>
      <c r="E59" s="18"/>
      <c r="F59" s="18"/>
      <c r="G59" s="18"/>
      <c r="H59" s="15">
        <f>'[1]ΕΝΕΡΓΗΤΙΚΟ'!E296</f>
        <v>447016.26999999996</v>
      </c>
      <c r="I59" s="19"/>
      <c r="J59" s="18"/>
      <c r="K59" s="18"/>
      <c r="L59" s="18"/>
      <c r="M59" s="18"/>
      <c r="N59" s="15">
        <v>245023.81</v>
      </c>
      <c r="O59" s="16"/>
      <c r="P59" s="17"/>
      <c r="Q59" s="17"/>
      <c r="R59" s="18"/>
      <c r="S59" s="18"/>
      <c r="T59" s="18"/>
      <c r="U59" s="18"/>
      <c r="V59" s="18"/>
      <c r="W59" s="18"/>
      <c r="X59" s="88"/>
      <c r="Y59" s="18"/>
      <c r="AA59" s="18"/>
      <c r="AE59" s="18"/>
    </row>
    <row r="60" spans="1:31" ht="13.5" thickBot="1">
      <c r="A60" s="57"/>
      <c r="B60" s="55"/>
      <c r="C60" s="31"/>
      <c r="D60" s="18"/>
      <c r="E60" s="18"/>
      <c r="F60" s="18"/>
      <c r="G60" s="18"/>
      <c r="H60" s="24">
        <f>SUM(H58:H59)</f>
        <v>523261.99</v>
      </c>
      <c r="I60" s="19"/>
      <c r="J60" s="18"/>
      <c r="K60" s="18"/>
      <c r="L60" s="18"/>
      <c r="M60" s="18"/>
      <c r="N60" s="24">
        <f>SUM(N58:N59)</f>
        <v>318626.1</v>
      </c>
      <c r="O60" s="16"/>
      <c r="P60" s="26" t="s">
        <v>74</v>
      </c>
      <c r="Q60" s="17"/>
      <c r="R60" s="14" t="s">
        <v>114</v>
      </c>
      <c r="S60" s="14"/>
      <c r="T60" s="18"/>
      <c r="U60" s="18"/>
      <c r="V60" s="18"/>
      <c r="W60" s="18"/>
      <c r="X60" s="88"/>
      <c r="Y60" s="18"/>
      <c r="AA60" s="18"/>
      <c r="AE60" s="18"/>
    </row>
    <row r="61" spans="1:25" ht="14.25" thickBot="1" thickTop="1">
      <c r="A61" s="100" t="s">
        <v>115</v>
      </c>
      <c r="B61" s="55"/>
      <c r="C61" s="31"/>
      <c r="D61" s="18"/>
      <c r="E61" s="18"/>
      <c r="F61" s="18"/>
      <c r="G61" s="18"/>
      <c r="H61" s="24">
        <f>H60+H56+H52+H41</f>
        <v>11326041.040000003</v>
      </c>
      <c r="I61" s="19"/>
      <c r="J61" s="18"/>
      <c r="K61" s="18"/>
      <c r="L61" s="18"/>
      <c r="M61" s="18"/>
      <c r="N61" s="24">
        <f>N60+N56+N52+N41</f>
        <v>13357945.389999999</v>
      </c>
      <c r="O61" s="16"/>
      <c r="P61" s="17"/>
      <c r="Q61" s="17" t="s">
        <v>19</v>
      </c>
      <c r="R61" s="18" t="s">
        <v>116</v>
      </c>
      <c r="S61" s="18"/>
      <c r="T61" s="18"/>
      <c r="U61" s="18">
        <f>'[1]παθητικο'!C174</f>
        <v>148443.86</v>
      </c>
      <c r="V61" s="18"/>
      <c r="W61" s="18">
        <v>4579.71</v>
      </c>
      <c r="X61" s="88"/>
      <c r="Y61" s="18"/>
    </row>
    <row r="62" spans="1:25" ht="13.5" thickTop="1">
      <c r="A62" s="12" t="s">
        <v>117</v>
      </c>
      <c r="B62" s="55"/>
      <c r="C62" s="6" t="s">
        <v>118</v>
      </c>
      <c r="D62" s="18"/>
      <c r="E62" s="18"/>
      <c r="F62" s="18"/>
      <c r="G62" s="18"/>
      <c r="H62" s="18"/>
      <c r="I62" s="19"/>
      <c r="J62" s="18"/>
      <c r="K62" s="18"/>
      <c r="L62" s="18"/>
      <c r="M62" s="18"/>
      <c r="N62" s="18"/>
      <c r="O62" s="16"/>
      <c r="P62" s="17"/>
      <c r="Q62" s="17" t="s">
        <v>36</v>
      </c>
      <c r="R62" s="18" t="s">
        <v>119</v>
      </c>
      <c r="S62" s="18"/>
      <c r="T62" s="18"/>
      <c r="U62" s="15">
        <f>'[1]παθητικο'!C175</f>
        <v>21098.46</v>
      </c>
      <c r="V62" s="18"/>
      <c r="W62" s="15">
        <v>52968.27</v>
      </c>
      <c r="X62" s="88"/>
      <c r="Y62" s="18"/>
    </row>
    <row r="63" spans="1:26" ht="13.5" thickBot="1">
      <c r="A63" s="57"/>
      <c r="B63" s="55" t="s">
        <v>19</v>
      </c>
      <c r="C63" s="31" t="s">
        <v>120</v>
      </c>
      <c r="D63" s="18"/>
      <c r="E63" s="18"/>
      <c r="F63" s="18"/>
      <c r="G63" s="18"/>
      <c r="H63" s="18">
        <f>'[1]ΕΝΕΡΓΗΤΙΚΟ'!E301+'[1]ΕΝΕΡΓΗΤΙΚΟ'!E302</f>
        <v>51487.13</v>
      </c>
      <c r="I63" s="19"/>
      <c r="J63" s="18"/>
      <c r="K63" s="18"/>
      <c r="L63" s="18"/>
      <c r="M63" s="18"/>
      <c r="N63" s="18">
        <v>44235.64</v>
      </c>
      <c r="O63" s="16"/>
      <c r="P63" s="17"/>
      <c r="Q63" s="17"/>
      <c r="R63" s="18"/>
      <c r="S63" s="18"/>
      <c r="T63" s="14"/>
      <c r="U63" s="24">
        <f>U61+U62</f>
        <v>169542.31999999998</v>
      </c>
      <c r="V63" s="18"/>
      <c r="W63" s="24">
        <f>W61+W62</f>
        <v>57547.979999999996</v>
      </c>
      <c r="X63" s="88"/>
      <c r="Y63" s="18"/>
      <c r="Z63" s="23"/>
    </row>
    <row r="64" spans="1:26" ht="13.5" thickTop="1">
      <c r="A64" s="57"/>
      <c r="B64" s="55" t="s">
        <v>36</v>
      </c>
      <c r="C64" s="31" t="s">
        <v>121</v>
      </c>
      <c r="D64" s="18"/>
      <c r="E64" s="18"/>
      <c r="F64" s="18"/>
      <c r="G64" s="18"/>
      <c r="H64" s="15">
        <f>'[1]ΕΝΕΡΓΗΤΙΚΟ'!E303</f>
        <v>76786.66</v>
      </c>
      <c r="I64" s="19"/>
      <c r="J64" s="18"/>
      <c r="K64" s="18"/>
      <c r="L64" s="18"/>
      <c r="M64" s="18"/>
      <c r="N64" s="15">
        <v>58408.64</v>
      </c>
      <c r="O64" s="16"/>
      <c r="P64" s="17"/>
      <c r="Q64" s="17"/>
      <c r="R64" s="18"/>
      <c r="S64" s="18"/>
      <c r="T64" s="18"/>
      <c r="U64" s="74"/>
      <c r="V64" s="74"/>
      <c r="W64" s="74"/>
      <c r="X64" s="88"/>
      <c r="Y64" s="18"/>
      <c r="Z64" s="23"/>
    </row>
    <row r="65" spans="1:27" ht="13.5" thickBot="1">
      <c r="A65" s="57"/>
      <c r="B65" s="55"/>
      <c r="C65" s="31"/>
      <c r="D65" s="18"/>
      <c r="E65" s="18"/>
      <c r="F65" s="18"/>
      <c r="G65" s="18"/>
      <c r="H65" s="24">
        <f>SUM(H63:H64)</f>
        <v>128273.79000000001</v>
      </c>
      <c r="I65" s="19"/>
      <c r="J65" s="18"/>
      <c r="K65" s="18"/>
      <c r="L65" s="18"/>
      <c r="M65" s="18"/>
      <c r="N65" s="24">
        <f>SUM(N63:N64)</f>
        <v>102644.28</v>
      </c>
      <c r="O65" s="16"/>
      <c r="P65" s="17"/>
      <c r="Q65" s="17"/>
      <c r="R65" s="18"/>
      <c r="S65" s="18"/>
      <c r="T65" s="18"/>
      <c r="U65" s="18"/>
      <c r="V65" s="18"/>
      <c r="W65" s="18"/>
      <c r="X65" s="88"/>
      <c r="Y65" s="18"/>
      <c r="AA65" s="18"/>
    </row>
    <row r="66" spans="1:27" ht="13.5" thickTop="1">
      <c r="A66" s="57"/>
      <c r="B66" s="55"/>
      <c r="C66" s="31"/>
      <c r="D66" s="18"/>
      <c r="E66" s="18"/>
      <c r="F66" s="18"/>
      <c r="G66" s="18"/>
      <c r="H66" s="20"/>
      <c r="I66" s="19"/>
      <c r="J66" s="18"/>
      <c r="K66" s="18"/>
      <c r="L66" s="18"/>
      <c r="M66" s="18"/>
      <c r="N66" s="20"/>
      <c r="O66" s="16"/>
      <c r="P66" s="17"/>
      <c r="Q66" s="17"/>
      <c r="R66" s="18"/>
      <c r="S66" s="18"/>
      <c r="T66" s="18"/>
      <c r="U66" s="18"/>
      <c r="V66" s="18"/>
      <c r="W66" s="18"/>
      <c r="X66" s="88"/>
      <c r="Y66" s="18"/>
      <c r="AA66" s="18"/>
    </row>
    <row r="67" spans="1:27" ht="13.5" thickBot="1">
      <c r="A67" s="100" t="s">
        <v>122</v>
      </c>
      <c r="B67" s="55"/>
      <c r="C67" s="31"/>
      <c r="D67" s="18"/>
      <c r="E67" s="18"/>
      <c r="F67" s="18"/>
      <c r="G67" s="18"/>
      <c r="H67" s="24">
        <f>H65+H61+H35+H11</f>
        <v>16786503.71</v>
      </c>
      <c r="I67" s="18"/>
      <c r="J67" s="18"/>
      <c r="K67" s="18"/>
      <c r="L67" s="18"/>
      <c r="M67" s="18"/>
      <c r="N67" s="24">
        <f>N65+N61+N35+N11</f>
        <v>24870657.429999996</v>
      </c>
      <c r="O67" s="16"/>
      <c r="P67" s="17"/>
      <c r="Q67" s="14" t="s">
        <v>123</v>
      </c>
      <c r="R67" s="18"/>
      <c r="S67" s="18"/>
      <c r="T67" s="14"/>
      <c r="U67" s="24">
        <f>U63+U49+U32+U29</f>
        <v>16786503.71</v>
      </c>
      <c r="V67" s="18"/>
      <c r="W67" s="24">
        <f>W63+W49+W32+W29</f>
        <v>24870657.429999996</v>
      </c>
      <c r="X67" s="88"/>
      <c r="Y67" s="18"/>
      <c r="AA67" s="18"/>
    </row>
    <row r="68" spans="1:27" ht="13.5" thickTop="1">
      <c r="A68" s="57"/>
      <c r="B68" s="55"/>
      <c r="C68" s="48"/>
      <c r="D68" s="18"/>
      <c r="E68" s="18"/>
      <c r="F68" s="18"/>
      <c r="G68" s="18"/>
      <c r="H68" s="18"/>
      <c r="I68" s="18"/>
      <c r="J68" s="18"/>
      <c r="K68" s="18"/>
      <c r="L68" s="18"/>
      <c r="M68" s="18"/>
      <c r="N68" s="18"/>
      <c r="O68" s="16"/>
      <c r="P68" s="17"/>
      <c r="Q68" s="17"/>
      <c r="R68" s="18"/>
      <c r="S68" s="18"/>
      <c r="T68" s="18"/>
      <c r="U68" s="18"/>
      <c r="V68" s="18"/>
      <c r="W68" s="18"/>
      <c r="X68" s="88"/>
      <c r="Y68" s="18"/>
      <c r="AA68" s="18"/>
    </row>
    <row r="69" spans="1:27" ht="12.75">
      <c r="A69" s="57"/>
      <c r="B69" s="55"/>
      <c r="C69" s="6" t="s">
        <v>124</v>
      </c>
      <c r="D69" s="18"/>
      <c r="E69" s="18"/>
      <c r="F69" s="18"/>
      <c r="G69" s="18"/>
      <c r="H69" s="18"/>
      <c r="I69" s="18"/>
      <c r="J69" s="18"/>
      <c r="K69" s="18"/>
      <c r="L69" s="18"/>
      <c r="M69" s="18"/>
      <c r="N69" s="18"/>
      <c r="O69" s="16"/>
      <c r="P69" s="17"/>
      <c r="Q69" s="17"/>
      <c r="R69" s="7" t="s">
        <v>127</v>
      </c>
      <c r="S69" s="7"/>
      <c r="T69" s="7"/>
      <c r="U69" s="18"/>
      <c r="V69" s="18"/>
      <c r="W69" s="18"/>
      <c r="X69" s="88"/>
      <c r="Y69" s="18"/>
      <c r="AA69" s="18"/>
    </row>
    <row r="70" spans="1:27" ht="12.75">
      <c r="A70" s="57"/>
      <c r="B70" s="55" t="s">
        <v>19</v>
      </c>
      <c r="C70" s="31" t="s">
        <v>125</v>
      </c>
      <c r="D70" s="18"/>
      <c r="E70" s="18"/>
      <c r="F70" s="18"/>
      <c r="G70" s="18"/>
      <c r="H70" s="18">
        <f>'[1]ΕΝΕΡΓΗΤΙΚΟ'!E308</f>
        <v>11.11</v>
      </c>
      <c r="I70" s="18"/>
      <c r="J70" s="18"/>
      <c r="K70" s="18"/>
      <c r="L70" s="18"/>
      <c r="M70" s="18"/>
      <c r="N70" s="18">
        <v>10.22</v>
      </c>
      <c r="O70" s="16"/>
      <c r="P70" s="17"/>
      <c r="Q70" s="17" t="s">
        <v>19</v>
      </c>
      <c r="R70" s="18" t="s">
        <v>128</v>
      </c>
      <c r="S70" s="18"/>
      <c r="T70" s="18"/>
      <c r="U70" s="18">
        <f>H70</f>
        <v>11.11</v>
      </c>
      <c r="V70" s="18"/>
      <c r="W70" s="18">
        <f>N70</f>
        <v>10.22</v>
      </c>
      <c r="X70" s="88"/>
      <c r="Y70" s="18"/>
      <c r="AA70" s="18"/>
    </row>
    <row r="71" spans="1:27" ht="12.75">
      <c r="A71" s="57"/>
      <c r="B71" s="55" t="s">
        <v>36</v>
      </c>
      <c r="C71" s="31" t="s">
        <v>126</v>
      </c>
      <c r="D71" s="18"/>
      <c r="E71" s="18"/>
      <c r="F71" s="18"/>
      <c r="G71" s="18"/>
      <c r="H71" s="18">
        <f>'[1]ΕΝΕΡΓΗΤΙΚΟ'!E309</f>
        <v>1833688.37</v>
      </c>
      <c r="I71" s="19"/>
      <c r="J71" s="18"/>
      <c r="K71" s="18"/>
      <c r="L71" s="18"/>
      <c r="M71" s="18"/>
      <c r="N71" s="18">
        <v>2631819.73</v>
      </c>
      <c r="O71" s="16"/>
      <c r="P71" s="17"/>
      <c r="Q71" s="17" t="s">
        <v>36</v>
      </c>
      <c r="R71" s="18" t="s">
        <v>129</v>
      </c>
      <c r="S71" s="18"/>
      <c r="T71" s="18"/>
      <c r="U71" s="18">
        <f>H71</f>
        <v>1833688.37</v>
      </c>
      <c r="V71" s="18"/>
      <c r="W71" s="18">
        <f>N71</f>
        <v>2631819.73</v>
      </c>
      <c r="X71" s="88"/>
      <c r="Y71" s="18"/>
      <c r="AA71" s="18"/>
    </row>
    <row r="72" spans="1:31" ht="12.75">
      <c r="A72" s="57"/>
      <c r="B72" s="55" t="s">
        <v>23</v>
      </c>
      <c r="C72" s="31" t="s">
        <v>246</v>
      </c>
      <c r="D72" s="18"/>
      <c r="E72" s="18"/>
      <c r="F72" s="18"/>
      <c r="G72" s="18"/>
      <c r="H72" s="18">
        <v>4604173.18</v>
      </c>
      <c r="I72" s="19"/>
      <c r="J72" s="18"/>
      <c r="K72" s="18"/>
      <c r="L72" s="18"/>
      <c r="M72" s="18"/>
      <c r="N72" s="15">
        <v>3319757.15</v>
      </c>
      <c r="O72" s="16"/>
      <c r="P72" s="17"/>
      <c r="Q72" s="17" t="s">
        <v>23</v>
      </c>
      <c r="R72" s="18" t="s">
        <v>130</v>
      </c>
      <c r="S72" s="18"/>
      <c r="T72" s="18"/>
      <c r="U72" s="15">
        <f>H72</f>
        <v>4604173.18</v>
      </c>
      <c r="V72" s="18"/>
      <c r="W72" s="18">
        <f>N72</f>
        <v>3319757.15</v>
      </c>
      <c r="X72" s="88"/>
      <c r="Y72" s="18"/>
      <c r="Z72" s="18"/>
      <c r="AA72" s="18"/>
      <c r="AB72" s="18"/>
      <c r="AC72" s="18"/>
      <c r="AD72" s="18"/>
      <c r="AE72" s="18"/>
    </row>
    <row r="73" spans="1:27" ht="13.5" thickBot="1">
      <c r="A73" s="57"/>
      <c r="B73" s="55"/>
      <c r="C73" s="31"/>
      <c r="D73" s="18"/>
      <c r="E73" s="18"/>
      <c r="F73" s="18"/>
      <c r="G73" s="18"/>
      <c r="H73" s="29">
        <f>SUM(H70:H72)</f>
        <v>6437872.66</v>
      </c>
      <c r="I73" s="19"/>
      <c r="J73" s="18"/>
      <c r="K73" s="18"/>
      <c r="L73" s="18"/>
      <c r="M73" s="18"/>
      <c r="N73" s="29">
        <f>SUM(N70:N72)</f>
        <v>5951587.1</v>
      </c>
      <c r="O73" s="16"/>
      <c r="P73" s="17"/>
      <c r="Q73" s="39"/>
      <c r="R73" s="18"/>
      <c r="S73" s="18"/>
      <c r="T73" s="18"/>
      <c r="U73" s="24">
        <f>SUM(U70:U72)</f>
        <v>6437872.66</v>
      </c>
      <c r="V73" s="18"/>
      <c r="W73" s="29">
        <f>SUM(W70:W72)</f>
        <v>5951587.1</v>
      </c>
      <c r="X73" s="88"/>
      <c r="Y73" s="18"/>
      <c r="AA73" s="18"/>
    </row>
    <row r="74" spans="1:27" ht="13.5" thickTop="1">
      <c r="A74" s="57"/>
      <c r="B74" s="55"/>
      <c r="C74" s="31"/>
      <c r="D74" s="18"/>
      <c r="E74" s="18"/>
      <c r="F74" s="18"/>
      <c r="G74" s="18"/>
      <c r="H74" s="18"/>
      <c r="I74" s="18"/>
      <c r="J74" s="18"/>
      <c r="K74" s="18"/>
      <c r="L74" s="18"/>
      <c r="M74" s="37"/>
      <c r="N74" s="169"/>
      <c r="O74" s="16"/>
      <c r="P74" s="17"/>
      <c r="X74" s="88"/>
      <c r="Y74" s="18"/>
      <c r="AA74" s="18"/>
    </row>
    <row r="75" spans="1:31" s="42" customFormat="1" ht="12.75">
      <c r="A75" s="32" t="s">
        <v>131</v>
      </c>
      <c r="B75" s="36"/>
      <c r="C75" s="31" t="s">
        <v>277</v>
      </c>
      <c r="D75" s="34"/>
      <c r="E75" s="34"/>
      <c r="F75" s="18"/>
      <c r="G75" s="34"/>
      <c r="H75" s="34"/>
      <c r="I75" s="18"/>
      <c r="J75" s="18"/>
      <c r="K75" s="18"/>
      <c r="L75" s="18"/>
      <c r="M75" s="37"/>
      <c r="N75" s="37"/>
      <c r="O75" s="38"/>
      <c r="P75" s="39"/>
      <c r="X75" s="40"/>
      <c r="Y75" s="37"/>
      <c r="Z75" s="41"/>
      <c r="AA75" s="41"/>
      <c r="AB75" s="41"/>
      <c r="AC75" s="41"/>
      <c r="AD75" s="41"/>
      <c r="AE75" s="41"/>
    </row>
    <row r="76" spans="1:31" s="42" customFormat="1" ht="12.75">
      <c r="A76" s="35"/>
      <c r="B76" s="36"/>
      <c r="C76" s="51" t="s">
        <v>132</v>
      </c>
      <c r="D76" s="34"/>
      <c r="E76" s="34"/>
      <c r="F76" s="18"/>
      <c r="G76" s="34"/>
      <c r="H76" s="34"/>
      <c r="I76" s="18"/>
      <c r="J76" s="18"/>
      <c r="K76" s="18"/>
      <c r="L76" s="18"/>
      <c r="M76" s="37"/>
      <c r="N76" s="37"/>
      <c r="O76" s="38"/>
      <c r="P76" s="39"/>
      <c r="Q76" s="39"/>
      <c r="R76" s="37"/>
      <c r="S76" s="37"/>
      <c r="T76" s="37"/>
      <c r="U76" s="37"/>
      <c r="V76" s="37"/>
      <c r="W76" s="37"/>
      <c r="X76" s="40"/>
      <c r="Y76" s="37"/>
      <c r="Z76" s="41"/>
      <c r="AA76" s="41"/>
      <c r="AB76" s="41"/>
      <c r="AC76" s="41"/>
      <c r="AD76" s="41"/>
      <c r="AE76" s="41"/>
    </row>
    <row r="77" spans="1:31" s="42" customFormat="1" ht="12.75">
      <c r="A77" s="35"/>
      <c r="B77" s="36"/>
      <c r="C77" s="51" t="s">
        <v>133</v>
      </c>
      <c r="D77" s="34"/>
      <c r="E77" s="34"/>
      <c r="F77" s="18"/>
      <c r="G77" s="34"/>
      <c r="H77" s="34"/>
      <c r="I77" s="18"/>
      <c r="J77" s="18"/>
      <c r="K77" s="18"/>
      <c r="L77" s="18"/>
      <c r="M77" s="37"/>
      <c r="N77" s="37"/>
      <c r="O77" s="38"/>
      <c r="P77" s="39"/>
      <c r="Q77" s="39"/>
      <c r="R77" s="18"/>
      <c r="S77" s="18"/>
      <c r="T77" s="37"/>
      <c r="U77" s="37"/>
      <c r="V77" s="37"/>
      <c r="W77" s="37"/>
      <c r="X77" s="40"/>
      <c r="Y77" s="37"/>
      <c r="Z77" s="41"/>
      <c r="AA77" s="41"/>
      <c r="AB77" s="41"/>
      <c r="AC77" s="41"/>
      <c r="AD77" s="41"/>
      <c r="AE77" s="41"/>
    </row>
    <row r="78" spans="1:31" s="42" customFormat="1" ht="12.75">
      <c r="A78" s="35"/>
      <c r="B78" s="36"/>
      <c r="C78" s="51" t="s">
        <v>205</v>
      </c>
      <c r="D78" s="34"/>
      <c r="E78" s="34"/>
      <c r="F78" s="18"/>
      <c r="G78" s="34"/>
      <c r="H78" s="34"/>
      <c r="I78" s="18"/>
      <c r="J78" s="18"/>
      <c r="K78" s="18"/>
      <c r="L78" s="18"/>
      <c r="M78" s="37"/>
      <c r="N78" s="37"/>
      <c r="O78" s="38"/>
      <c r="P78" s="39"/>
      <c r="Q78" s="39"/>
      <c r="R78" s="18"/>
      <c r="S78" s="18"/>
      <c r="T78" s="37"/>
      <c r="U78" s="37"/>
      <c r="V78" s="37"/>
      <c r="W78" s="37"/>
      <c r="X78" s="40"/>
      <c r="Y78" s="37"/>
      <c r="Z78" s="41"/>
      <c r="AA78" s="41"/>
      <c r="AB78" s="41"/>
      <c r="AC78" s="41"/>
      <c r="AD78" s="41"/>
      <c r="AE78" s="41"/>
    </row>
    <row r="79" spans="1:31" s="42" customFormat="1" ht="12.75">
      <c r="A79" s="35"/>
      <c r="B79" s="36"/>
      <c r="C79" s="51" t="s">
        <v>206</v>
      </c>
      <c r="D79" s="34"/>
      <c r="E79" s="34"/>
      <c r="F79" s="18"/>
      <c r="G79" s="34"/>
      <c r="H79" s="34"/>
      <c r="I79" s="18"/>
      <c r="J79" s="18"/>
      <c r="K79" s="18"/>
      <c r="L79" s="18"/>
      <c r="M79" s="37"/>
      <c r="N79" s="37"/>
      <c r="O79" s="38"/>
      <c r="P79" s="39"/>
      <c r="Q79" s="39"/>
      <c r="R79" s="18"/>
      <c r="S79" s="18"/>
      <c r="T79" s="37"/>
      <c r="U79" s="37"/>
      <c r="V79" s="37"/>
      <c r="W79" s="37"/>
      <c r="X79" s="40"/>
      <c r="Y79" s="37"/>
      <c r="Z79" s="41"/>
      <c r="AA79" s="41"/>
      <c r="AB79" s="41"/>
      <c r="AC79" s="41"/>
      <c r="AD79" s="41"/>
      <c r="AE79" s="41"/>
    </row>
    <row r="80" spans="1:31" s="42" customFormat="1" ht="12.75">
      <c r="A80" s="35"/>
      <c r="B80" s="36"/>
      <c r="C80" s="51" t="s">
        <v>208</v>
      </c>
      <c r="D80" s="34"/>
      <c r="E80" s="34"/>
      <c r="F80" s="18"/>
      <c r="G80" s="34"/>
      <c r="H80" s="34"/>
      <c r="I80" s="18"/>
      <c r="J80" s="18"/>
      <c r="K80" s="18"/>
      <c r="L80" s="18"/>
      <c r="M80" s="37"/>
      <c r="N80" s="37"/>
      <c r="O80" s="38"/>
      <c r="P80" s="39"/>
      <c r="Q80" s="39"/>
      <c r="R80" s="37"/>
      <c r="S80" s="37"/>
      <c r="T80" s="37"/>
      <c r="U80" s="37"/>
      <c r="V80" s="37"/>
      <c r="W80" s="37"/>
      <c r="X80" s="40"/>
      <c r="Y80" s="37"/>
      <c r="Z80" s="41"/>
      <c r="AA80" s="41"/>
      <c r="AB80" s="41"/>
      <c r="AC80" s="41"/>
      <c r="AD80" s="41"/>
      <c r="AE80" s="41"/>
    </row>
    <row r="81" spans="1:31" s="42" customFormat="1" ht="12.75">
      <c r="A81" s="35"/>
      <c r="B81" s="36"/>
      <c r="C81" s="51" t="s">
        <v>207</v>
      </c>
      <c r="D81" s="34"/>
      <c r="E81" s="34"/>
      <c r="F81" s="18"/>
      <c r="G81" s="34"/>
      <c r="H81" s="34"/>
      <c r="I81" s="18"/>
      <c r="J81" s="18"/>
      <c r="K81" s="18"/>
      <c r="L81" s="18"/>
      <c r="M81" s="37"/>
      <c r="N81" s="37"/>
      <c r="O81" s="38"/>
      <c r="P81" s="39"/>
      <c r="Q81" s="39"/>
      <c r="R81" s="37"/>
      <c r="S81" s="37"/>
      <c r="T81" s="37"/>
      <c r="U81" s="37"/>
      <c r="V81" s="37"/>
      <c r="W81" s="37"/>
      <c r="X81" s="40"/>
      <c r="Y81" s="37"/>
      <c r="Z81" s="41"/>
      <c r="AA81" s="41"/>
      <c r="AB81" s="41"/>
      <c r="AC81" s="41"/>
      <c r="AD81" s="41"/>
      <c r="AE81" s="41"/>
    </row>
    <row r="82" spans="1:31" s="42" customFormat="1" ht="12.75">
      <c r="A82" s="35"/>
      <c r="B82" s="36"/>
      <c r="C82" s="51" t="s">
        <v>134</v>
      </c>
      <c r="D82" s="34"/>
      <c r="E82" s="34"/>
      <c r="F82" s="18"/>
      <c r="G82" s="34"/>
      <c r="H82" s="34"/>
      <c r="I82" s="18"/>
      <c r="J82" s="18"/>
      <c r="K82" s="18"/>
      <c r="L82" s="18"/>
      <c r="M82" s="37"/>
      <c r="N82" s="37"/>
      <c r="O82" s="38"/>
      <c r="P82" s="39"/>
      <c r="Q82" s="39"/>
      <c r="R82" s="37"/>
      <c r="S82" s="37"/>
      <c r="T82" s="37"/>
      <c r="U82" s="37"/>
      <c r="V82" s="37"/>
      <c r="W82" s="37"/>
      <c r="X82" s="40"/>
      <c r="Y82" s="37"/>
      <c r="Z82" s="41"/>
      <c r="AA82" s="41"/>
      <c r="AB82" s="41"/>
      <c r="AC82" s="41"/>
      <c r="AD82" s="41"/>
      <c r="AE82" s="41"/>
    </row>
    <row r="83" spans="1:31" s="42" customFormat="1" ht="12.75">
      <c r="A83" s="35"/>
      <c r="B83" s="36"/>
      <c r="C83" s="51" t="s">
        <v>135</v>
      </c>
      <c r="D83" s="34"/>
      <c r="E83" s="34"/>
      <c r="F83" s="18"/>
      <c r="G83" s="34"/>
      <c r="H83" s="34"/>
      <c r="I83" s="18"/>
      <c r="J83" s="18"/>
      <c r="K83" s="18"/>
      <c r="L83" s="18"/>
      <c r="M83" s="37"/>
      <c r="N83" s="37"/>
      <c r="O83" s="38"/>
      <c r="P83" s="39"/>
      <c r="Q83" s="39"/>
      <c r="R83" s="37"/>
      <c r="S83" s="37"/>
      <c r="T83" s="37"/>
      <c r="U83" s="37"/>
      <c r="V83" s="37"/>
      <c r="W83" s="37"/>
      <c r="X83" s="40"/>
      <c r="Y83" s="37"/>
      <c r="Z83" s="41"/>
      <c r="AA83" s="41"/>
      <c r="AB83" s="41"/>
      <c r="AC83" s="41"/>
      <c r="AD83" s="41"/>
      <c r="AE83" s="41"/>
    </row>
    <row r="84" spans="1:31" s="42" customFormat="1" ht="12.75">
      <c r="A84" s="35"/>
      <c r="B84" s="36"/>
      <c r="C84" s="51" t="s">
        <v>136</v>
      </c>
      <c r="D84" s="34"/>
      <c r="E84" s="34"/>
      <c r="F84" s="18"/>
      <c r="G84" s="34"/>
      <c r="H84" s="34"/>
      <c r="I84" s="18"/>
      <c r="J84" s="18"/>
      <c r="K84" s="18"/>
      <c r="L84" s="18"/>
      <c r="M84" s="37"/>
      <c r="N84" s="37"/>
      <c r="O84" s="38"/>
      <c r="P84" s="39"/>
      <c r="Q84" s="39"/>
      <c r="R84" s="37"/>
      <c r="S84" s="37"/>
      <c r="T84" s="37"/>
      <c r="U84" s="37"/>
      <c r="V84" s="37"/>
      <c r="W84" s="37"/>
      <c r="X84" s="40"/>
      <c r="Y84" s="37"/>
      <c r="Z84" s="41"/>
      <c r="AA84" s="41"/>
      <c r="AB84" s="41"/>
      <c r="AC84" s="41"/>
      <c r="AD84" s="41"/>
      <c r="AE84" s="41"/>
    </row>
    <row r="85" spans="1:31" s="42" customFormat="1" ht="12.75">
      <c r="A85" s="35"/>
      <c r="B85" s="36"/>
      <c r="C85" s="51" t="s">
        <v>210</v>
      </c>
      <c r="D85" s="34"/>
      <c r="E85" s="34"/>
      <c r="F85" s="18"/>
      <c r="G85" s="34"/>
      <c r="H85" s="34"/>
      <c r="I85" s="18"/>
      <c r="J85" s="18"/>
      <c r="K85" s="18"/>
      <c r="L85" s="18"/>
      <c r="M85" s="37"/>
      <c r="N85" s="37"/>
      <c r="O85" s="38"/>
      <c r="P85" s="39"/>
      <c r="Q85" s="39"/>
      <c r="R85" s="37"/>
      <c r="S85" s="37"/>
      <c r="T85" s="37"/>
      <c r="U85" s="37"/>
      <c r="V85" s="37"/>
      <c r="W85" s="37"/>
      <c r="X85" s="40"/>
      <c r="Y85" s="37"/>
      <c r="Z85" s="41"/>
      <c r="AA85" s="41"/>
      <c r="AB85" s="41"/>
      <c r="AC85" s="41"/>
      <c r="AD85" s="41"/>
      <c r="AE85" s="41"/>
    </row>
    <row r="86" spans="1:31" s="42" customFormat="1" ht="12.75">
      <c r="A86" s="35"/>
      <c r="B86" s="36"/>
      <c r="C86" s="51" t="s">
        <v>211</v>
      </c>
      <c r="D86" s="34"/>
      <c r="E86" s="34"/>
      <c r="F86" s="18"/>
      <c r="G86" s="34"/>
      <c r="H86" s="34"/>
      <c r="I86" s="18"/>
      <c r="J86" s="18"/>
      <c r="K86" s="18"/>
      <c r="L86" s="18"/>
      <c r="M86" s="37"/>
      <c r="N86" s="37"/>
      <c r="O86" s="38"/>
      <c r="P86" s="39"/>
      <c r="Q86" s="39"/>
      <c r="R86" s="37"/>
      <c r="S86" s="37"/>
      <c r="T86" s="37"/>
      <c r="U86" s="37"/>
      <c r="V86" s="37"/>
      <c r="W86" s="37"/>
      <c r="X86" s="40"/>
      <c r="Y86" s="37"/>
      <c r="Z86" s="41"/>
      <c r="AA86" s="41"/>
      <c r="AB86" s="41"/>
      <c r="AC86" s="41"/>
      <c r="AD86" s="41"/>
      <c r="AE86" s="41"/>
    </row>
    <row r="87" spans="1:31" s="42" customFormat="1" ht="12.75">
      <c r="A87" s="35"/>
      <c r="B87" s="36"/>
      <c r="C87" s="33" t="s">
        <v>259</v>
      </c>
      <c r="D87" s="34"/>
      <c r="E87" s="34"/>
      <c r="F87" s="18"/>
      <c r="G87" s="34"/>
      <c r="H87" s="34"/>
      <c r="I87" s="18"/>
      <c r="J87" s="18">
        <f>H95-J88</f>
        <v>15539232.809999999</v>
      </c>
      <c r="K87" s="18"/>
      <c r="L87" s="18"/>
      <c r="M87" s="37"/>
      <c r="N87" s="37"/>
      <c r="O87" s="38"/>
      <c r="P87" s="39"/>
      <c r="Q87" s="39"/>
      <c r="R87" s="37"/>
      <c r="S87" s="37"/>
      <c r="T87" s="37"/>
      <c r="U87" s="37"/>
      <c r="V87" s="37"/>
      <c r="W87" s="37"/>
      <c r="X87" s="40"/>
      <c r="Y87" s="37"/>
      <c r="Z87" s="41"/>
      <c r="AA87" s="41"/>
      <c r="AB87" s="41"/>
      <c r="AC87" s="41"/>
      <c r="AD87" s="41"/>
      <c r="AE87" s="41"/>
    </row>
    <row r="88" spans="1:31" s="42" customFormat="1" ht="12.75">
      <c r="A88" s="35"/>
      <c r="B88" s="36"/>
      <c r="C88" s="33" t="s">
        <v>260</v>
      </c>
      <c r="D88" s="34"/>
      <c r="E88" s="34"/>
      <c r="F88" s="18"/>
      <c r="G88" s="34"/>
      <c r="H88" s="34"/>
      <c r="I88" s="18"/>
      <c r="J88" s="15">
        <f>'[1]κατασταση λογ αποτελεσματων 86'!F11</f>
        <v>5381961.03</v>
      </c>
      <c r="K88" s="18"/>
      <c r="L88" s="18"/>
      <c r="M88" s="37"/>
      <c r="N88" s="37"/>
      <c r="O88" s="38"/>
      <c r="P88" s="39"/>
      <c r="Q88" s="39"/>
      <c r="R88" s="18"/>
      <c r="S88" s="18"/>
      <c r="T88" s="18"/>
      <c r="U88" s="18"/>
      <c r="V88" s="18"/>
      <c r="W88" s="18"/>
      <c r="X88" s="40"/>
      <c r="Y88" s="37"/>
      <c r="Z88" s="41"/>
      <c r="AA88" s="41"/>
      <c r="AB88" s="41"/>
      <c r="AC88" s="41"/>
      <c r="AD88" s="41"/>
      <c r="AE88" s="41"/>
    </row>
    <row r="89" spans="1:31" s="42" customFormat="1" ht="12.75">
      <c r="A89" s="35"/>
      <c r="B89" s="36"/>
      <c r="C89" s="51" t="s">
        <v>261</v>
      </c>
      <c r="D89" s="18"/>
      <c r="E89" s="18"/>
      <c r="F89" s="18"/>
      <c r="G89" s="18"/>
      <c r="H89" s="18"/>
      <c r="I89" s="19"/>
      <c r="J89" s="18">
        <f>SUM(J87:J88)</f>
        <v>20921193.84</v>
      </c>
      <c r="K89" s="18"/>
      <c r="L89" s="18"/>
      <c r="M89" s="37"/>
      <c r="N89" s="37"/>
      <c r="O89" s="38"/>
      <c r="P89" s="39"/>
      <c r="Q89" s="39"/>
      <c r="R89" s="18"/>
      <c r="S89" s="18"/>
      <c r="T89" s="18"/>
      <c r="U89" s="18"/>
      <c r="V89" s="18"/>
      <c r="W89" s="18"/>
      <c r="X89" s="40"/>
      <c r="Y89" s="37"/>
      <c r="Z89" s="41"/>
      <c r="AA89" s="41"/>
      <c r="AB89" s="41"/>
      <c r="AC89" s="41"/>
      <c r="AD89" s="41"/>
      <c r="AE89" s="41"/>
    </row>
    <row r="90" spans="1:31" s="42" customFormat="1" ht="12.75">
      <c r="A90" s="35"/>
      <c r="B90" s="36"/>
      <c r="K90" s="18"/>
      <c r="L90" s="18"/>
      <c r="M90" s="18"/>
      <c r="N90" s="18"/>
      <c r="O90" s="38"/>
      <c r="P90" s="39"/>
      <c r="Q90" s="39"/>
      <c r="R90" s="18"/>
      <c r="S90" s="18"/>
      <c r="T90" s="18"/>
      <c r="U90" s="18"/>
      <c r="V90" s="18"/>
      <c r="W90" s="18"/>
      <c r="X90" s="40"/>
      <c r="Y90" s="37"/>
      <c r="Z90" s="41"/>
      <c r="AA90" s="41"/>
      <c r="AB90" s="41"/>
      <c r="AC90" s="41"/>
      <c r="AD90" s="41"/>
      <c r="AE90" s="41"/>
    </row>
    <row r="91" spans="1:27" ht="13.5" thickBot="1">
      <c r="A91" s="144"/>
      <c r="B91" s="170"/>
      <c r="C91" s="43"/>
      <c r="D91" s="44"/>
      <c r="E91" s="44"/>
      <c r="F91" s="44"/>
      <c r="G91" s="44"/>
      <c r="H91" s="44"/>
      <c r="I91" s="45"/>
      <c r="J91" s="44"/>
      <c r="K91" s="44"/>
      <c r="L91" s="44"/>
      <c r="M91" s="44"/>
      <c r="N91" s="44"/>
      <c r="O91" s="171"/>
      <c r="P91" s="172"/>
      <c r="Q91" s="172"/>
      <c r="R91" s="44"/>
      <c r="S91" s="44"/>
      <c r="T91" s="44"/>
      <c r="U91" s="44"/>
      <c r="V91" s="44"/>
      <c r="W91" s="44"/>
      <c r="X91" s="173"/>
      <c r="Y91" s="37"/>
      <c r="AA91" s="18"/>
    </row>
    <row r="92" spans="1:27" ht="13.5" thickBot="1">
      <c r="A92" s="174" t="s">
        <v>137</v>
      </c>
      <c r="B92" s="55"/>
      <c r="C92" s="31"/>
      <c r="D92" s="150"/>
      <c r="E92" s="150"/>
      <c r="F92" s="150"/>
      <c r="G92" s="150"/>
      <c r="H92" s="150"/>
      <c r="I92" s="150"/>
      <c r="J92" s="150"/>
      <c r="K92" s="150"/>
      <c r="L92" s="150"/>
      <c r="M92" s="150"/>
      <c r="N92" s="150"/>
      <c r="O92" s="16"/>
      <c r="P92" s="175"/>
      <c r="Q92" s="176"/>
      <c r="R92" s="202" t="s">
        <v>138</v>
      </c>
      <c r="S92" s="202"/>
      <c r="T92" s="202"/>
      <c r="U92" s="202"/>
      <c r="V92" s="202"/>
      <c r="W92" s="202"/>
      <c r="X92" s="88"/>
      <c r="Y92" s="18"/>
      <c r="AA92" s="18"/>
    </row>
    <row r="93" spans="1:29" ht="12.75">
      <c r="A93" s="57"/>
      <c r="B93" s="55"/>
      <c r="C93" s="177"/>
      <c r="D93" s="178" t="s">
        <v>245</v>
      </c>
      <c r="E93" s="179"/>
      <c r="F93" s="178"/>
      <c r="G93" s="179"/>
      <c r="H93" s="179"/>
      <c r="I93" s="77"/>
      <c r="J93" s="46" t="s">
        <v>7</v>
      </c>
      <c r="K93" s="179"/>
      <c r="L93" s="46"/>
      <c r="M93" s="179"/>
      <c r="N93" s="179"/>
      <c r="O93" s="16"/>
      <c r="P93" s="17"/>
      <c r="Q93" s="17"/>
      <c r="R93" s="77"/>
      <c r="S93" s="77"/>
      <c r="T93" s="180" t="s">
        <v>139</v>
      </c>
      <c r="V93" s="181" t="s">
        <v>140</v>
      </c>
      <c r="X93" s="88"/>
      <c r="Y93" s="18"/>
      <c r="Z93" s="18"/>
      <c r="AA93" s="18"/>
      <c r="AB93" s="18"/>
      <c r="AC93" s="18"/>
    </row>
    <row r="94" spans="1:27" ht="12.75">
      <c r="A94" s="182" t="s">
        <v>72</v>
      </c>
      <c r="B94" s="55"/>
      <c r="C94" s="6" t="s">
        <v>141</v>
      </c>
      <c r="D94" s="18"/>
      <c r="E94" s="18"/>
      <c r="F94" s="18"/>
      <c r="G94" s="18"/>
      <c r="H94" s="18"/>
      <c r="I94" s="18"/>
      <c r="J94" s="3"/>
      <c r="K94" s="18"/>
      <c r="L94" s="18"/>
      <c r="M94" s="18"/>
      <c r="N94" s="18"/>
      <c r="O94" s="16"/>
      <c r="P94" s="17"/>
      <c r="Q94" s="17"/>
      <c r="R94" s="18"/>
      <c r="S94" s="18"/>
      <c r="T94" s="10" t="s">
        <v>142</v>
      </c>
      <c r="V94" s="10" t="s">
        <v>143</v>
      </c>
      <c r="W94" s="18"/>
      <c r="X94" s="88"/>
      <c r="Y94" s="18"/>
      <c r="AA94" s="18"/>
    </row>
    <row r="95" spans="1:27" ht="12.75">
      <c r="A95" s="57"/>
      <c r="B95" s="55"/>
      <c r="C95" s="31" t="s">
        <v>144</v>
      </c>
      <c r="D95" s="18"/>
      <c r="E95" s="18"/>
      <c r="F95" s="18"/>
      <c r="G95" s="18"/>
      <c r="H95" s="18">
        <f>'[1]κατασταση λογ αποτελεσματων 86'!F13</f>
        <v>20921193.84</v>
      </c>
      <c r="I95" s="18"/>
      <c r="J95" s="18"/>
      <c r="K95" s="18"/>
      <c r="L95" s="18"/>
      <c r="M95" s="18"/>
      <c r="N95" s="18">
        <v>18201541.119999997</v>
      </c>
      <c r="O95" s="16"/>
      <c r="P95" s="17"/>
      <c r="Q95" s="17"/>
      <c r="R95" s="18" t="s">
        <v>145</v>
      </c>
      <c r="S95" s="18"/>
      <c r="U95" s="73">
        <f>IF(H126&lt;0,H126,0)</f>
        <v>-7591232.680000002</v>
      </c>
      <c r="W95" s="18">
        <v>-4386609.21</v>
      </c>
      <c r="X95" s="88"/>
      <c r="Y95" s="18"/>
      <c r="AA95" s="18"/>
    </row>
    <row r="96" spans="1:27" ht="12.75">
      <c r="A96" s="131" t="s">
        <v>146</v>
      </c>
      <c r="B96" s="55"/>
      <c r="C96" s="31" t="s">
        <v>147</v>
      </c>
      <c r="D96" s="18"/>
      <c r="E96" s="18"/>
      <c r="F96" s="18"/>
      <c r="G96" s="18"/>
      <c r="H96" s="15">
        <f>'[1]κατασταση λογ αποτελεσματων 86'!F17</f>
        <v>16316433.25</v>
      </c>
      <c r="I96" s="19"/>
      <c r="J96" s="18"/>
      <c r="K96" s="18"/>
      <c r="L96" s="18"/>
      <c r="M96" s="18"/>
      <c r="N96" s="15">
        <v>14901347.520000001</v>
      </c>
      <c r="O96" s="16"/>
      <c r="P96" s="47" t="s">
        <v>149</v>
      </c>
      <c r="Q96" s="17"/>
      <c r="R96" s="47" t="s">
        <v>213</v>
      </c>
      <c r="S96" s="19"/>
      <c r="T96" s="18"/>
      <c r="U96" s="18">
        <v>-4021272.89</v>
      </c>
      <c r="V96" s="183"/>
      <c r="W96" s="18">
        <v>0</v>
      </c>
      <c r="X96" s="88"/>
      <c r="Y96" s="18"/>
      <c r="AA96" s="18"/>
    </row>
    <row r="97" spans="1:25" ht="12.75">
      <c r="A97" s="100" t="s">
        <v>148</v>
      </c>
      <c r="B97" s="55"/>
      <c r="C97" s="31"/>
      <c r="D97" s="18"/>
      <c r="E97" s="18"/>
      <c r="F97" s="18"/>
      <c r="G97" s="18"/>
      <c r="H97" s="18">
        <f>SUM(H95-H96)</f>
        <v>4604760.59</v>
      </c>
      <c r="I97" s="18"/>
      <c r="J97" s="18"/>
      <c r="K97" s="18"/>
      <c r="L97" s="18"/>
      <c r="M97" s="18"/>
      <c r="N97" s="18">
        <f>SUM(N95-N96)</f>
        <v>3300193.599999996</v>
      </c>
      <c r="O97" s="16"/>
      <c r="P97" s="47" t="s">
        <v>149</v>
      </c>
      <c r="Q97" s="17"/>
      <c r="R97" s="18" t="s">
        <v>151</v>
      </c>
      <c r="S97" s="18"/>
      <c r="T97" s="18"/>
      <c r="U97" s="18">
        <f>'[1]πινακας διαθεσης αποτ.88'!F7</f>
        <v>-75440</v>
      </c>
      <c r="V97" s="18"/>
      <c r="W97" s="18">
        <v>0</v>
      </c>
      <c r="X97" s="88"/>
      <c r="Y97" s="18"/>
    </row>
    <row r="98" spans="1:25" ht="12.75">
      <c r="A98" s="131" t="s">
        <v>149</v>
      </c>
      <c r="B98" s="55"/>
      <c r="C98" s="31" t="s">
        <v>150</v>
      </c>
      <c r="D98" s="18"/>
      <c r="E98" s="18"/>
      <c r="F98" s="18"/>
      <c r="G98" s="18"/>
      <c r="H98" s="15">
        <f>'[1]κατασταση λογ αποτελεσματων 86'!F24</f>
        <v>534608.42</v>
      </c>
      <c r="I98" s="19"/>
      <c r="J98" s="18"/>
      <c r="K98" s="18"/>
      <c r="L98" s="18"/>
      <c r="M98" s="18"/>
      <c r="N98" s="15">
        <v>693589.69</v>
      </c>
      <c r="O98" s="16"/>
      <c r="P98" s="47" t="s">
        <v>146</v>
      </c>
      <c r="Q98" s="17"/>
      <c r="R98" s="18" t="s">
        <v>214</v>
      </c>
      <c r="S98" s="18"/>
      <c r="T98" s="18"/>
      <c r="U98" s="15">
        <v>0</v>
      </c>
      <c r="V98" s="18"/>
      <c r="W98" s="15">
        <v>143577.29</v>
      </c>
      <c r="X98" s="88"/>
      <c r="Y98" s="18"/>
    </row>
    <row r="99" spans="1:25" ht="12.75">
      <c r="A99" s="131"/>
      <c r="B99" s="55"/>
      <c r="C99" s="48" t="s">
        <v>152</v>
      </c>
      <c r="D99" s="18"/>
      <c r="E99" s="18"/>
      <c r="F99" s="18"/>
      <c r="G99" s="18"/>
      <c r="H99" s="18">
        <f>SUM(H97:H98)</f>
        <v>5139369.01</v>
      </c>
      <c r="I99" s="18"/>
      <c r="J99" s="18"/>
      <c r="K99" s="18"/>
      <c r="L99" s="18"/>
      <c r="M99" s="18"/>
      <c r="N99" s="18">
        <f>SUM(N97:N98)</f>
        <v>3993783.289999996</v>
      </c>
      <c r="O99" s="16"/>
      <c r="P99" s="17"/>
      <c r="Q99" s="17"/>
      <c r="R99" s="18"/>
      <c r="S99" s="18"/>
      <c r="T99" s="18"/>
      <c r="U99" s="18">
        <f>SUM(U95:U97)</f>
        <v>-11687945.570000002</v>
      </c>
      <c r="V99" s="18"/>
      <c r="W99" s="18">
        <f>SUM(W95:W98)-W97</f>
        <v>-4243031.92</v>
      </c>
      <c r="X99" s="88"/>
      <c r="Y99" s="18"/>
    </row>
    <row r="100" spans="1:25" ht="12.75">
      <c r="A100" s="66" t="s">
        <v>146</v>
      </c>
      <c r="B100" s="55" t="s">
        <v>19</v>
      </c>
      <c r="C100" s="31" t="s">
        <v>153</v>
      </c>
      <c r="D100" s="18"/>
      <c r="E100" s="18"/>
      <c r="F100" s="18">
        <f>'[1]κατασταση λογ αποτελεσματων 86'!E26</f>
        <v>3901136.03</v>
      </c>
      <c r="G100" s="18"/>
      <c r="H100" s="18"/>
      <c r="I100" s="18"/>
      <c r="J100" s="18"/>
      <c r="K100" s="18"/>
      <c r="L100" s="18">
        <v>4051521.85</v>
      </c>
      <c r="M100" s="18"/>
      <c r="N100" s="18"/>
      <c r="O100" s="16"/>
      <c r="P100" s="17"/>
      <c r="Q100" s="17"/>
      <c r="R100" s="18"/>
      <c r="S100" s="18"/>
      <c r="T100" s="18"/>
      <c r="U100" s="18"/>
      <c r="V100" s="18"/>
      <c r="W100" s="18"/>
      <c r="X100" s="88"/>
      <c r="Y100" s="18"/>
    </row>
    <row r="101" spans="1:25" ht="12.75">
      <c r="A101" s="57"/>
      <c r="B101" s="55" t="s">
        <v>36</v>
      </c>
      <c r="C101" s="31" t="s">
        <v>154</v>
      </c>
      <c r="D101" s="18"/>
      <c r="E101" s="18"/>
      <c r="F101" s="18">
        <f>'[1]κατασταση λογ αποτελεσματων 86'!E27</f>
        <v>402359.03</v>
      </c>
      <c r="G101" s="18"/>
      <c r="H101" s="18"/>
      <c r="I101" s="18"/>
      <c r="J101" s="18"/>
      <c r="K101" s="18"/>
      <c r="L101" s="18">
        <v>349454.67</v>
      </c>
      <c r="M101" s="18"/>
      <c r="N101" s="18"/>
      <c r="O101" s="16"/>
      <c r="P101" s="47" t="s">
        <v>149</v>
      </c>
      <c r="Q101" s="17"/>
      <c r="R101" s="18" t="s">
        <v>155</v>
      </c>
      <c r="S101" s="18"/>
      <c r="T101" s="18">
        <f>'[1]πινακας διαθεσης αποτ.88'!E12</f>
        <v>18351.58</v>
      </c>
      <c r="U101" s="37"/>
      <c r="V101" s="18">
        <v>557066.28</v>
      </c>
      <c r="W101" s="18"/>
      <c r="X101" s="88"/>
      <c r="Y101" s="18"/>
    </row>
    <row r="102" spans="1:25" ht="12.75">
      <c r="A102" s="57"/>
      <c r="B102" s="55" t="s">
        <v>41</v>
      </c>
      <c r="C102" s="31" t="s">
        <v>156</v>
      </c>
      <c r="D102" s="18"/>
      <c r="E102" s="18"/>
      <c r="F102" s="15">
        <f>'[1]κατασταση λογ αποτελεσματων 86'!E28</f>
        <v>3113840.03</v>
      </c>
      <c r="G102" s="18"/>
      <c r="H102" s="15">
        <f>SUM(F100:F102)</f>
        <v>7417335.09</v>
      </c>
      <c r="I102" s="18"/>
      <c r="J102" s="18"/>
      <c r="K102" s="18"/>
      <c r="L102" s="15">
        <v>3560099.13</v>
      </c>
      <c r="M102" s="18"/>
      <c r="N102" s="15">
        <f>SUM(L100:L102)</f>
        <v>7961075.65</v>
      </c>
      <c r="O102" s="16"/>
      <c r="P102" s="47" t="s">
        <v>146</v>
      </c>
      <c r="R102" s="73" t="s">
        <v>157</v>
      </c>
      <c r="X102" s="88"/>
      <c r="Y102" s="18"/>
    </row>
    <row r="103" spans="1:25" ht="12.75">
      <c r="A103" s="132" t="s">
        <v>209</v>
      </c>
      <c r="B103" s="55"/>
      <c r="C103" s="31"/>
      <c r="D103" s="18"/>
      <c r="E103" s="18"/>
      <c r="F103" s="18"/>
      <c r="G103" s="18"/>
      <c r="H103" s="18">
        <f>H99-H102</f>
        <v>-2277966.08</v>
      </c>
      <c r="I103" s="19"/>
      <c r="J103" s="18"/>
      <c r="K103" s="18"/>
      <c r="L103" s="18"/>
      <c r="M103" s="18"/>
      <c r="N103" s="18">
        <f>N99-N102</f>
        <v>-3967292.3600000045</v>
      </c>
      <c r="O103" s="16"/>
      <c r="Q103" s="17"/>
      <c r="R103" s="18" t="s">
        <v>203</v>
      </c>
      <c r="S103" s="18"/>
      <c r="T103" s="18">
        <f>'[1]πινακας διαθεσης αποτ.88'!E13</f>
        <v>2820653.68</v>
      </c>
      <c r="V103" s="18">
        <v>748488.38</v>
      </c>
      <c r="X103" s="88"/>
      <c r="Y103" s="18"/>
    </row>
    <row r="104" spans="1:25" ht="12.75">
      <c r="A104" s="66" t="s">
        <v>158</v>
      </c>
      <c r="B104" s="55"/>
      <c r="C104" s="31"/>
      <c r="D104" s="18"/>
      <c r="E104" s="18"/>
      <c r="F104" s="18"/>
      <c r="G104" s="18"/>
      <c r="H104" s="18"/>
      <c r="I104" s="19"/>
      <c r="J104" s="18"/>
      <c r="K104" s="18"/>
      <c r="L104" s="18"/>
      <c r="M104" s="18"/>
      <c r="N104" s="18"/>
      <c r="O104" s="16"/>
      <c r="P104" s="17"/>
      <c r="Q104" s="17"/>
      <c r="R104" s="18" t="s">
        <v>204</v>
      </c>
      <c r="S104" s="18"/>
      <c r="T104" s="15">
        <f>'[1]πινακας διαθεσης αποτ.88'!E14</f>
        <v>2338649.22</v>
      </c>
      <c r="U104" s="15">
        <f>T103+T104-T101</f>
        <v>5140951.32</v>
      </c>
      <c r="V104" s="15">
        <v>30336.93</v>
      </c>
      <c r="W104" s="15">
        <f>V103+V104-V101</f>
        <v>221759.03000000003</v>
      </c>
      <c r="X104" s="88"/>
      <c r="Y104" s="18"/>
    </row>
    <row r="105" spans="1:25" ht="13.5" thickBot="1">
      <c r="A105" s="57"/>
      <c r="B105" s="55" t="s">
        <v>19</v>
      </c>
      <c r="C105" s="31" t="s">
        <v>159</v>
      </c>
      <c r="D105" s="18">
        <f>'[1]κατασταση λογ αποτελεσματων 86'!D33</f>
        <v>4960.41</v>
      </c>
      <c r="E105" s="18"/>
      <c r="F105" s="18"/>
      <c r="G105" s="18"/>
      <c r="H105" s="18"/>
      <c r="I105" s="19"/>
      <c r="J105" s="18">
        <v>0</v>
      </c>
      <c r="K105" s="18"/>
      <c r="L105" s="18"/>
      <c r="M105" s="18"/>
      <c r="N105" s="18"/>
      <c r="O105" s="16"/>
      <c r="P105" s="17"/>
      <c r="Q105" s="17"/>
      <c r="R105" s="18" t="s">
        <v>212</v>
      </c>
      <c r="S105" s="18"/>
      <c r="T105" s="18"/>
      <c r="U105" s="24">
        <f>U99+U104</f>
        <v>-6546994.250000002</v>
      </c>
      <c r="V105" s="18"/>
      <c r="W105" s="24">
        <f>W99+W104</f>
        <v>-4021272.8899999997</v>
      </c>
      <c r="X105" s="88"/>
      <c r="Y105" s="18"/>
    </row>
    <row r="106" spans="1:25" ht="13.5" thickTop="1">
      <c r="A106" s="57"/>
      <c r="B106" s="55" t="s">
        <v>36</v>
      </c>
      <c r="C106" s="31" t="s">
        <v>160</v>
      </c>
      <c r="D106" s="18">
        <f>'[1]κατασταση λογ αποτελεσματων 86'!D34</f>
        <v>0</v>
      </c>
      <c r="E106" s="18"/>
      <c r="G106" s="18"/>
      <c r="H106" s="18"/>
      <c r="I106" s="19"/>
      <c r="J106" s="18">
        <v>9215.21</v>
      </c>
      <c r="K106" s="18"/>
      <c r="L106" s="18"/>
      <c r="M106" s="18"/>
      <c r="N106" s="18"/>
      <c r="O106" s="16"/>
      <c r="P106" s="17"/>
      <c r="Q106" s="17"/>
      <c r="R106" s="74"/>
      <c r="S106" s="18"/>
      <c r="T106" s="19"/>
      <c r="U106" s="74"/>
      <c r="V106" s="18"/>
      <c r="W106" s="74"/>
      <c r="X106" s="88"/>
      <c r="Y106" s="18"/>
    </row>
    <row r="107" spans="1:25" ht="12.75">
      <c r="A107" s="57"/>
      <c r="B107" s="55" t="s">
        <v>41</v>
      </c>
      <c r="C107" s="31" t="s">
        <v>161</v>
      </c>
      <c r="D107" s="18">
        <f>'[1]κατασταση λογ αποτελεσματων 86'!D35</f>
        <v>18351.58</v>
      </c>
      <c r="E107" s="18"/>
      <c r="G107" s="18"/>
      <c r="H107" s="18"/>
      <c r="I107" s="18"/>
      <c r="J107" s="18">
        <v>557066.28</v>
      </c>
      <c r="K107" s="18"/>
      <c r="L107" s="18"/>
      <c r="M107" s="18"/>
      <c r="N107" s="18"/>
      <c r="O107" s="16"/>
      <c r="P107" s="17"/>
      <c r="Q107" s="17"/>
      <c r="R107" s="7" t="s">
        <v>165</v>
      </c>
      <c r="S107" s="7"/>
      <c r="T107" s="18"/>
      <c r="U107" s="18"/>
      <c r="V107" s="18"/>
      <c r="W107" s="20"/>
      <c r="X107" s="88"/>
      <c r="Y107" s="18"/>
    </row>
    <row r="108" spans="1:25" ht="12.75">
      <c r="A108" s="74"/>
      <c r="B108" s="55" t="s">
        <v>23</v>
      </c>
      <c r="C108" s="31" t="s">
        <v>162</v>
      </c>
      <c r="D108" s="15">
        <f>'[1]κατασταση λογ αποτελεσματων 86'!D37+'[1]κατασταση λογ αποτελεσματων 86'!D36</f>
        <v>4259.03</v>
      </c>
      <c r="E108" s="18"/>
      <c r="F108" s="15">
        <f>SUM(D105:D108)</f>
        <v>27571.02</v>
      </c>
      <c r="G108" s="18"/>
      <c r="H108" s="18"/>
      <c r="I108" s="18"/>
      <c r="J108" s="15">
        <v>70050.38</v>
      </c>
      <c r="K108" s="18"/>
      <c r="L108" s="15">
        <f>SUM(J106:J108)</f>
        <v>636331.87</v>
      </c>
      <c r="M108" s="18"/>
      <c r="N108" s="18"/>
      <c r="O108" s="16"/>
      <c r="P108" s="17"/>
      <c r="Q108" s="17"/>
      <c r="R108" s="18" t="s">
        <v>166</v>
      </c>
      <c r="S108" s="18"/>
      <c r="U108" s="18">
        <f>T101</f>
        <v>18351.58</v>
      </c>
      <c r="V108" s="18"/>
      <c r="W108" s="18">
        <v>557066.28</v>
      </c>
      <c r="X108" s="88"/>
      <c r="Y108" s="18"/>
    </row>
    <row r="109" spans="1:25" ht="12.75">
      <c r="A109" s="66" t="s">
        <v>146</v>
      </c>
      <c r="B109" s="55"/>
      <c r="C109" s="31"/>
      <c r="D109" s="18"/>
      <c r="E109" s="18"/>
      <c r="F109" s="74"/>
      <c r="G109" s="18"/>
      <c r="H109" s="18"/>
      <c r="I109" s="18"/>
      <c r="J109" s="18"/>
      <c r="K109" s="18"/>
      <c r="L109" s="18"/>
      <c r="M109" s="18"/>
      <c r="N109" s="18"/>
      <c r="O109" s="16"/>
      <c r="P109" s="47" t="s">
        <v>146</v>
      </c>
      <c r="Q109" s="17"/>
      <c r="R109" s="18" t="s">
        <v>203</v>
      </c>
      <c r="S109" s="18"/>
      <c r="T109" s="18">
        <f>-T103</f>
        <v>-2820653.68</v>
      </c>
      <c r="U109" s="18"/>
      <c r="V109" s="18">
        <v>-748488.38</v>
      </c>
      <c r="W109" s="18"/>
      <c r="X109" s="88"/>
      <c r="Y109" s="18"/>
    </row>
    <row r="110" spans="1:25" ht="12.75">
      <c r="A110" s="57"/>
      <c r="B110" s="55" t="s">
        <v>19</v>
      </c>
      <c r="C110" s="31" t="s">
        <v>163</v>
      </c>
      <c r="D110" s="18">
        <f>'[1]κατασταση λογ αποτελεσματων 86'!D40</f>
        <v>2338649.22</v>
      </c>
      <c r="E110" s="18"/>
      <c r="F110" s="74"/>
      <c r="G110" s="18"/>
      <c r="H110" s="18"/>
      <c r="I110" s="18"/>
      <c r="J110" s="18">
        <v>30336.93</v>
      </c>
      <c r="K110" s="18"/>
      <c r="L110" s="18"/>
      <c r="M110" s="18"/>
      <c r="N110" s="18"/>
      <c r="O110" s="16"/>
      <c r="R110" s="18" t="s">
        <v>204</v>
      </c>
      <c r="T110" s="15">
        <f>-T104</f>
        <v>-2338649.22</v>
      </c>
      <c r="V110" s="15">
        <v>-30336.93</v>
      </c>
      <c r="X110" s="88"/>
      <c r="Y110" s="18"/>
    </row>
    <row r="111" spans="1:25" ht="12.75">
      <c r="A111" s="57"/>
      <c r="B111" s="55" t="s">
        <v>36</v>
      </c>
      <c r="C111" s="31" t="s">
        <v>164</v>
      </c>
      <c r="D111" s="18">
        <f>'[1]κατασταση λογ αποτελεσματων 86'!D41</f>
        <v>2822651.47</v>
      </c>
      <c r="E111" s="18"/>
      <c r="F111" s="18"/>
      <c r="G111" s="18"/>
      <c r="H111" s="18"/>
      <c r="I111" s="18"/>
      <c r="J111" s="18">
        <v>888952.56</v>
      </c>
      <c r="K111" s="18"/>
      <c r="L111" s="18"/>
      <c r="M111" s="18"/>
      <c r="N111" s="18"/>
      <c r="O111" s="16"/>
      <c r="P111" s="17"/>
      <c r="Q111" s="17"/>
      <c r="R111" s="18"/>
      <c r="S111" s="18"/>
      <c r="T111" s="18"/>
      <c r="U111" s="15">
        <f>SUM(T109:T111)</f>
        <v>-5159302.9</v>
      </c>
      <c r="V111" s="74"/>
      <c r="W111" s="15">
        <f>SUM(V109:V110)</f>
        <v>-778825.31</v>
      </c>
      <c r="X111" s="88"/>
      <c r="Y111" s="18"/>
    </row>
    <row r="112" spans="1:25" ht="12.75">
      <c r="A112" s="57"/>
      <c r="B112" s="55" t="s">
        <v>41</v>
      </c>
      <c r="C112" s="31" t="s">
        <v>167</v>
      </c>
      <c r="D112" s="15">
        <f>'[1]κατασταση λογ αποτελεσματων 86'!D42</f>
        <v>421133.69</v>
      </c>
      <c r="E112" s="18"/>
      <c r="F112" s="15">
        <f>SUM(D110:D112)</f>
        <v>5582434.380000001</v>
      </c>
      <c r="G112" s="18"/>
      <c r="H112" s="15">
        <f>F108-F112</f>
        <v>-5554863.360000001</v>
      </c>
      <c r="I112" s="18"/>
      <c r="J112" s="15">
        <v>319010.9</v>
      </c>
      <c r="K112" s="18"/>
      <c r="L112" s="15">
        <f>SUM(J110:J112)</f>
        <v>1238300.3900000001</v>
      </c>
      <c r="M112" s="18"/>
      <c r="N112" s="15">
        <f>L108-L112</f>
        <v>-601968.5200000001</v>
      </c>
      <c r="O112" s="16"/>
      <c r="U112" s="18">
        <f>U111+U108</f>
        <v>-5140951.32</v>
      </c>
      <c r="W112" s="18">
        <f>W108+W111</f>
        <v>-221759.03000000003</v>
      </c>
      <c r="X112" s="88"/>
      <c r="Y112" s="18"/>
    </row>
    <row r="113" spans="1:25" ht="12.75">
      <c r="A113" s="100" t="s">
        <v>168</v>
      </c>
      <c r="B113" s="55"/>
      <c r="C113" s="31"/>
      <c r="D113" s="18"/>
      <c r="E113" s="18"/>
      <c r="F113" s="18"/>
      <c r="G113" s="18"/>
      <c r="H113" s="18">
        <f>H103+F108-F112</f>
        <v>-7832829.440000001</v>
      </c>
      <c r="I113" s="18"/>
      <c r="J113" s="74"/>
      <c r="K113" s="18"/>
      <c r="L113" s="18"/>
      <c r="M113" s="18"/>
      <c r="N113" s="18">
        <f>N103+L108-L112</f>
        <v>-4569260.880000005</v>
      </c>
      <c r="O113" s="16"/>
      <c r="P113" s="185" t="s">
        <v>149</v>
      </c>
      <c r="R113" s="73" t="s">
        <v>173</v>
      </c>
      <c r="U113" s="73">
        <v>-179273.65</v>
      </c>
      <c r="W113" s="73">
        <v>0</v>
      </c>
      <c r="X113" s="88"/>
      <c r="Y113" s="18"/>
    </row>
    <row r="114" spans="1:25" ht="12.75">
      <c r="A114" s="131" t="s">
        <v>169</v>
      </c>
      <c r="B114" s="55"/>
      <c r="C114" s="31"/>
      <c r="D114" s="18"/>
      <c r="E114" s="18"/>
      <c r="F114" s="18"/>
      <c r="G114" s="18"/>
      <c r="H114" s="18"/>
      <c r="I114" s="18"/>
      <c r="J114" s="18"/>
      <c r="K114" s="18"/>
      <c r="L114" s="18"/>
      <c r="M114" s="18"/>
      <c r="N114" s="18"/>
      <c r="O114" s="16"/>
      <c r="P114" s="47" t="s">
        <v>146</v>
      </c>
      <c r="Q114" s="17"/>
      <c r="R114" s="18" t="s">
        <v>174</v>
      </c>
      <c r="S114" s="18"/>
      <c r="T114" s="18"/>
      <c r="U114" s="18"/>
      <c r="V114" s="18"/>
      <c r="W114" s="18"/>
      <c r="X114" s="88"/>
      <c r="Y114" s="18"/>
    </row>
    <row r="115" spans="1:25" ht="12.75">
      <c r="A115" s="57"/>
      <c r="B115" s="55" t="s">
        <v>19</v>
      </c>
      <c r="C115" s="31" t="s">
        <v>170</v>
      </c>
      <c r="D115" s="18">
        <f>'[1]κατασταση λογ αποτελεσματων 86'!E47</f>
        <v>571664.47</v>
      </c>
      <c r="E115" s="18"/>
      <c r="G115" s="18"/>
      <c r="H115" s="18"/>
      <c r="I115" s="18"/>
      <c r="J115" s="18">
        <v>129897.11</v>
      </c>
      <c r="K115" s="18"/>
      <c r="L115" s="18"/>
      <c r="M115" s="18"/>
      <c r="N115" s="18"/>
      <c r="O115" s="16"/>
      <c r="P115" s="17"/>
      <c r="Q115" s="17"/>
      <c r="R115" s="18" t="s">
        <v>176</v>
      </c>
      <c r="S115" s="18"/>
      <c r="T115" s="18"/>
      <c r="U115" s="15">
        <v>0</v>
      </c>
      <c r="W115" s="15">
        <v>42485.38</v>
      </c>
      <c r="X115" s="88"/>
      <c r="Y115" s="18"/>
    </row>
    <row r="116" spans="1:25" ht="12.75">
      <c r="A116" s="57"/>
      <c r="B116" s="55" t="s">
        <v>36</v>
      </c>
      <c r="C116" s="31" t="s">
        <v>171</v>
      </c>
      <c r="D116" s="18">
        <f>'[1]κατασταση λογ αποτελεσματων 86'!E48</f>
        <v>14574.1</v>
      </c>
      <c r="E116" s="18"/>
      <c r="G116" s="18"/>
      <c r="H116" s="18"/>
      <c r="I116" s="18"/>
      <c r="J116" s="18">
        <v>259416.25</v>
      </c>
      <c r="K116" s="18"/>
      <c r="L116" s="18"/>
      <c r="M116" s="18"/>
      <c r="N116" s="18"/>
      <c r="O116" s="16"/>
      <c r="P116" s="17"/>
      <c r="Q116" s="17"/>
      <c r="R116" s="18" t="s">
        <v>178</v>
      </c>
      <c r="S116" s="18"/>
      <c r="T116" s="18"/>
      <c r="V116" s="18"/>
      <c r="X116" s="88"/>
      <c r="Y116" s="18"/>
    </row>
    <row r="117" spans="1:25" ht="13.5" thickBot="1">
      <c r="A117" s="57"/>
      <c r="B117" s="55" t="s">
        <v>41</v>
      </c>
      <c r="C117" s="31" t="s">
        <v>172</v>
      </c>
      <c r="D117" s="15">
        <f>'[1]κατασταση λογ αποτελεσματων 86'!E49</f>
        <v>0</v>
      </c>
      <c r="E117" s="18"/>
      <c r="F117" s="15">
        <f>SUM(D115:D117)</f>
        <v>586238.57</v>
      </c>
      <c r="G117" s="18"/>
      <c r="H117" s="18"/>
      <c r="I117" s="18"/>
      <c r="J117" s="15">
        <v>0</v>
      </c>
      <c r="K117" s="18"/>
      <c r="L117" s="15">
        <f>SUM(J115:J117)</f>
        <v>389313.36</v>
      </c>
      <c r="M117" s="18"/>
      <c r="N117" s="18"/>
      <c r="O117" s="16"/>
      <c r="Q117" s="17"/>
      <c r="R117" s="18" t="s">
        <v>180</v>
      </c>
      <c r="S117" s="18"/>
      <c r="T117" s="18"/>
      <c r="U117" s="24">
        <f>U112+U113</f>
        <v>-5320224.970000001</v>
      </c>
      <c r="V117" s="18"/>
      <c r="W117" s="24">
        <f>W112+W115</f>
        <v>-179273.65000000002</v>
      </c>
      <c r="X117" s="88"/>
      <c r="Y117" s="18"/>
    </row>
    <row r="118" spans="1:25" ht="13.5" thickTop="1">
      <c r="A118" s="57"/>
      <c r="B118" s="55"/>
      <c r="C118" s="31"/>
      <c r="D118" s="18"/>
      <c r="E118" s="18"/>
      <c r="G118" s="18"/>
      <c r="H118" s="18"/>
      <c r="I118" s="18"/>
      <c r="J118" s="18"/>
      <c r="K118" s="18"/>
      <c r="M118" s="18"/>
      <c r="N118" s="18"/>
      <c r="O118" s="16"/>
      <c r="P118" s="74"/>
      <c r="Q118" s="74"/>
      <c r="R118" s="74"/>
      <c r="S118" s="74"/>
      <c r="T118" s="74"/>
      <c r="U118" s="74"/>
      <c r="V118" s="74"/>
      <c r="W118" s="74"/>
      <c r="X118" s="88"/>
      <c r="Y118" s="18"/>
    </row>
    <row r="119" spans="1:25" ht="12.75">
      <c r="A119" s="100" t="s">
        <v>146</v>
      </c>
      <c r="B119" s="55" t="s">
        <v>19</v>
      </c>
      <c r="C119" s="31" t="s">
        <v>175</v>
      </c>
      <c r="D119" s="18">
        <f>'[1]κατασταση λογ αποτελεσματων 86'!E52</f>
        <v>203576.21</v>
      </c>
      <c r="E119" s="18"/>
      <c r="F119" s="18"/>
      <c r="G119" s="18"/>
      <c r="H119" s="18"/>
      <c r="I119" s="18"/>
      <c r="J119" s="18">
        <v>192328.15</v>
      </c>
      <c r="K119" s="18"/>
      <c r="L119" s="18"/>
      <c r="M119" s="18"/>
      <c r="N119" s="18"/>
      <c r="O119" s="16"/>
      <c r="P119" s="74"/>
      <c r="Q119" s="74"/>
      <c r="R119" s="74"/>
      <c r="S119" s="74"/>
      <c r="T119" s="74"/>
      <c r="U119" s="74"/>
      <c r="V119" s="74"/>
      <c r="W119" s="74"/>
      <c r="X119" s="88"/>
      <c r="Y119" s="18"/>
    </row>
    <row r="120" spans="1:25" ht="12.75">
      <c r="A120" s="57"/>
      <c r="B120" s="55" t="s">
        <v>36</v>
      </c>
      <c r="C120" s="31" t="s">
        <v>177</v>
      </c>
      <c r="D120" s="18">
        <f>'[1]κατασταση λογ αποτελεσματων 86'!E53</f>
        <v>139603.76</v>
      </c>
      <c r="E120" s="18"/>
      <c r="F120" s="74"/>
      <c r="G120" s="18"/>
      <c r="H120" s="74"/>
      <c r="I120" s="18"/>
      <c r="J120" s="18">
        <v>14333.54</v>
      </c>
      <c r="K120" s="18"/>
      <c r="L120" s="74"/>
      <c r="M120" s="18"/>
      <c r="N120" s="74"/>
      <c r="O120" s="16"/>
      <c r="P120" s="74"/>
      <c r="Q120" s="74"/>
      <c r="R120" s="74"/>
      <c r="S120" s="74"/>
      <c r="T120" s="74"/>
      <c r="U120" s="74"/>
      <c r="V120" s="74"/>
      <c r="W120" s="74"/>
      <c r="X120" s="88"/>
      <c r="Y120" s="18"/>
    </row>
    <row r="121" spans="1:25" ht="12.75">
      <c r="A121" s="57"/>
      <c r="B121" s="55" t="s">
        <v>41</v>
      </c>
      <c r="C121" s="31" t="s">
        <v>179</v>
      </c>
      <c r="D121" s="15">
        <f>'[1]κατασταση λογ αποτελεσματων 86'!E54</f>
        <v>1461.84</v>
      </c>
      <c r="E121" s="15"/>
      <c r="F121" s="15">
        <f>SUM(D119:D121)</f>
        <v>344641.81</v>
      </c>
      <c r="G121" s="15"/>
      <c r="H121" s="15">
        <f>F117-F121</f>
        <v>241596.75999999995</v>
      </c>
      <c r="I121" s="15"/>
      <c r="J121" s="15">
        <v>0</v>
      </c>
      <c r="K121" s="15"/>
      <c r="L121" s="15">
        <f>SUM(J119:J120)</f>
        <v>206661.69</v>
      </c>
      <c r="M121" s="15"/>
      <c r="N121" s="103">
        <f>L117-L121</f>
        <v>182651.66999999998</v>
      </c>
      <c r="O121" s="16"/>
      <c r="P121" s="74"/>
      <c r="Q121" s="74"/>
      <c r="R121" s="74"/>
      <c r="S121" s="74"/>
      <c r="T121" s="74"/>
      <c r="U121" s="74"/>
      <c r="V121" s="74"/>
      <c r="W121" s="74"/>
      <c r="X121" s="88"/>
      <c r="Y121" s="18"/>
    </row>
    <row r="122" spans="1:25" ht="12.75">
      <c r="A122" s="31" t="s">
        <v>275</v>
      </c>
      <c r="B122" s="55"/>
      <c r="D122" s="18"/>
      <c r="E122" s="18"/>
      <c r="F122" s="18"/>
      <c r="G122" s="18"/>
      <c r="H122" s="18">
        <f>H121+H113</f>
        <v>-7591232.680000002</v>
      </c>
      <c r="I122" s="18"/>
      <c r="J122" s="18"/>
      <c r="K122" s="18"/>
      <c r="L122" s="18"/>
      <c r="M122" s="18"/>
      <c r="N122" s="18">
        <f>N121+N113</f>
        <v>-4386609.210000005</v>
      </c>
      <c r="O122" s="16"/>
      <c r="X122" s="88"/>
      <c r="Y122" s="18"/>
    </row>
    <row r="123" spans="1:25" ht="13.5" customHeight="1">
      <c r="A123" s="100" t="s">
        <v>181</v>
      </c>
      <c r="B123" s="55"/>
      <c r="C123" s="31" t="s">
        <v>182</v>
      </c>
      <c r="D123" s="18"/>
      <c r="E123" s="18"/>
      <c r="F123" s="18">
        <f>'[1]κατασταση λογ αποτελεσματων 86'!E61</f>
        <v>908238.34</v>
      </c>
      <c r="G123" s="18"/>
      <c r="H123" s="18"/>
      <c r="I123" s="18"/>
      <c r="J123" s="18"/>
      <c r="K123" s="18"/>
      <c r="L123" s="18">
        <v>1214869.26</v>
      </c>
      <c r="M123" s="18"/>
      <c r="N123" s="18"/>
      <c r="O123" s="16"/>
      <c r="X123" s="88"/>
      <c r="Y123" s="18"/>
    </row>
    <row r="124" spans="1:25" ht="12.75">
      <c r="A124" s="100" t="s">
        <v>146</v>
      </c>
      <c r="B124" s="55"/>
      <c r="C124" s="31" t="s">
        <v>183</v>
      </c>
      <c r="D124" s="18"/>
      <c r="E124" s="18"/>
      <c r="F124" s="18"/>
      <c r="G124" s="18"/>
      <c r="H124" s="18"/>
      <c r="I124" s="18"/>
      <c r="J124" s="18"/>
      <c r="K124" s="18"/>
      <c r="L124" s="18"/>
      <c r="M124" s="18"/>
      <c r="N124" s="18"/>
      <c r="O124" s="16"/>
      <c r="X124" s="88"/>
      <c r="Y124" s="18"/>
    </row>
    <row r="125" spans="1:25" ht="12.75">
      <c r="A125" s="57"/>
      <c r="B125" s="55"/>
      <c r="C125" s="31" t="s">
        <v>184</v>
      </c>
      <c r="D125" s="18"/>
      <c r="E125" s="18"/>
      <c r="F125" s="15">
        <f>'[1]κατασταση λογ αποτελεσματων 86'!E62</f>
        <v>908238.34</v>
      </c>
      <c r="G125" s="18"/>
      <c r="H125" s="15">
        <v>0</v>
      </c>
      <c r="I125" s="18"/>
      <c r="J125" s="18"/>
      <c r="K125" s="18"/>
      <c r="L125" s="15">
        <v>1214869.26</v>
      </c>
      <c r="M125" s="18"/>
      <c r="N125" s="15">
        <v>0</v>
      </c>
      <c r="O125" s="16"/>
      <c r="X125" s="88"/>
      <c r="Y125" s="18"/>
    </row>
    <row r="126" spans="1:25" ht="13.5" thickBot="1">
      <c r="A126" s="134" t="s">
        <v>185</v>
      </c>
      <c r="B126" s="55"/>
      <c r="C126" s="31"/>
      <c r="D126" s="18"/>
      <c r="E126" s="18"/>
      <c r="F126" s="18"/>
      <c r="G126" s="18"/>
      <c r="H126" s="24">
        <f>H122</f>
        <v>-7591232.680000002</v>
      </c>
      <c r="I126" s="18"/>
      <c r="J126" s="18"/>
      <c r="K126" s="18"/>
      <c r="L126" s="18"/>
      <c r="M126" s="18"/>
      <c r="N126" s="24">
        <f>N122</f>
        <v>-4386609.210000005</v>
      </c>
      <c r="O126" s="16"/>
      <c r="X126" s="88"/>
      <c r="Y126" s="18"/>
    </row>
    <row r="127" spans="1:25" ht="13.5" thickTop="1">
      <c r="A127" s="57"/>
      <c r="B127" s="55"/>
      <c r="C127" s="186"/>
      <c r="D127" s="18"/>
      <c r="E127" s="18"/>
      <c r="F127" s="18"/>
      <c r="G127" s="18"/>
      <c r="H127" s="18"/>
      <c r="I127" s="18"/>
      <c r="J127" s="18"/>
      <c r="K127" s="18"/>
      <c r="L127" s="18"/>
      <c r="M127" s="18"/>
      <c r="N127" s="18"/>
      <c r="O127" s="77"/>
      <c r="X127" s="88"/>
      <c r="Y127" s="18"/>
    </row>
    <row r="128" spans="1:25" ht="12.75">
      <c r="A128" s="57"/>
      <c r="B128" s="55"/>
      <c r="C128" s="31"/>
      <c r="D128" s="18"/>
      <c r="E128" s="18"/>
      <c r="F128" s="18"/>
      <c r="G128" s="18"/>
      <c r="H128" s="47" t="s">
        <v>239</v>
      </c>
      <c r="I128" s="18"/>
      <c r="J128" s="18"/>
      <c r="K128" s="18"/>
      <c r="L128" s="18"/>
      <c r="M128" s="18"/>
      <c r="N128" s="18"/>
      <c r="O128" s="18"/>
      <c r="X128" s="88"/>
      <c r="Y128" s="18"/>
    </row>
    <row r="129" spans="1:25" ht="12.75">
      <c r="A129" s="57"/>
      <c r="B129" s="55"/>
      <c r="C129" s="136"/>
      <c r="D129" s="18"/>
      <c r="E129" s="18"/>
      <c r="F129" s="18"/>
      <c r="G129" s="18"/>
      <c r="H129" s="18"/>
      <c r="I129" s="18"/>
      <c r="J129" s="18"/>
      <c r="K129" s="18"/>
      <c r="L129" s="18"/>
      <c r="M129" s="18"/>
      <c r="N129" s="18"/>
      <c r="O129" s="18"/>
      <c r="X129" s="88"/>
      <c r="Y129" s="18"/>
    </row>
    <row r="130" spans="14:25" ht="12.75">
      <c r="N130" s="18"/>
      <c r="O130" s="18"/>
      <c r="X130" s="88"/>
      <c r="Y130" s="18"/>
    </row>
    <row r="131" spans="1:25" ht="12.75">
      <c r="A131" s="57"/>
      <c r="B131" s="55"/>
      <c r="C131" s="55" t="s">
        <v>186</v>
      </c>
      <c r="D131" s="47" t="s">
        <v>187</v>
      </c>
      <c r="E131" s="18"/>
      <c r="F131" s="18"/>
      <c r="G131" s="18"/>
      <c r="H131" s="34"/>
      <c r="I131" s="34"/>
      <c r="J131" s="34" t="s">
        <v>188</v>
      </c>
      <c r="K131" s="34"/>
      <c r="L131" s="34"/>
      <c r="M131" s="18"/>
      <c r="N131" s="18"/>
      <c r="O131" s="18"/>
      <c r="P131" s="17"/>
      <c r="Q131" s="17"/>
      <c r="R131" s="18" t="s">
        <v>189</v>
      </c>
      <c r="S131" s="18"/>
      <c r="U131" s="18" t="s">
        <v>190</v>
      </c>
      <c r="V131" s="18"/>
      <c r="W131" s="18"/>
      <c r="X131" s="88"/>
      <c r="Y131" s="18"/>
    </row>
    <row r="132" spans="1:25" ht="12.75">
      <c r="A132" s="57"/>
      <c r="B132" s="55"/>
      <c r="C132" s="55"/>
      <c r="D132" s="47"/>
      <c r="E132" s="18"/>
      <c r="F132" s="18"/>
      <c r="G132" s="18"/>
      <c r="H132" s="34"/>
      <c r="I132" s="34"/>
      <c r="J132" s="34"/>
      <c r="K132" s="34"/>
      <c r="L132" s="34"/>
      <c r="M132" s="18"/>
      <c r="N132" s="18"/>
      <c r="O132" s="18"/>
      <c r="P132" s="17"/>
      <c r="Q132" s="17"/>
      <c r="R132" s="18"/>
      <c r="S132" s="18"/>
      <c r="T132" s="18"/>
      <c r="U132" s="18"/>
      <c r="V132" s="18"/>
      <c r="W132" s="18"/>
      <c r="X132" s="88"/>
      <c r="Y132" s="18"/>
    </row>
    <row r="133" spans="1:25" ht="12.75">
      <c r="A133" s="57"/>
      <c r="B133" s="55"/>
      <c r="C133" s="55"/>
      <c r="D133" s="47"/>
      <c r="E133" s="18"/>
      <c r="F133" s="18"/>
      <c r="G133" s="18"/>
      <c r="H133" s="34"/>
      <c r="I133" s="34"/>
      <c r="J133" s="34"/>
      <c r="K133" s="34"/>
      <c r="L133" s="34"/>
      <c r="M133" s="18"/>
      <c r="N133" s="18"/>
      <c r="O133" s="18"/>
      <c r="P133" s="17"/>
      <c r="Q133" s="17"/>
      <c r="R133" s="18"/>
      <c r="S133" s="18"/>
      <c r="T133" s="18"/>
      <c r="U133" s="18"/>
      <c r="V133" s="18"/>
      <c r="W133" s="18"/>
      <c r="X133" s="88"/>
      <c r="Y133" s="18"/>
    </row>
    <row r="134" spans="1:25" ht="12.75">
      <c r="A134" s="57"/>
      <c r="B134" s="55"/>
      <c r="C134" s="55" t="s">
        <v>191</v>
      </c>
      <c r="D134" s="34" t="s">
        <v>192</v>
      </c>
      <c r="E134" s="34"/>
      <c r="F134" s="34"/>
      <c r="G134" s="18"/>
      <c r="H134" s="34"/>
      <c r="I134" s="34"/>
      <c r="J134" s="34" t="s">
        <v>193</v>
      </c>
      <c r="K134" s="34"/>
      <c r="L134" s="34"/>
      <c r="M134" s="18"/>
      <c r="N134" s="47"/>
      <c r="O134" s="18"/>
      <c r="P134" s="17"/>
      <c r="Q134" s="17"/>
      <c r="R134" s="47" t="s">
        <v>194</v>
      </c>
      <c r="S134" s="47"/>
      <c r="T134" s="34"/>
      <c r="U134" s="47" t="s">
        <v>195</v>
      </c>
      <c r="W134" s="34"/>
      <c r="X134" s="88"/>
      <c r="Y134" s="18"/>
    </row>
    <row r="135" spans="1:25" ht="14.25" customHeight="1">
      <c r="A135" s="57"/>
      <c r="B135" s="55"/>
      <c r="C135" s="55" t="s">
        <v>196</v>
      </c>
      <c r="D135" s="34" t="s">
        <v>197</v>
      </c>
      <c r="E135" s="34"/>
      <c r="F135" s="34"/>
      <c r="G135" s="18"/>
      <c r="H135" s="34"/>
      <c r="I135" s="34"/>
      <c r="J135" s="34" t="s">
        <v>198</v>
      </c>
      <c r="K135" s="34"/>
      <c r="L135" s="34"/>
      <c r="M135" s="18"/>
      <c r="N135" s="47"/>
      <c r="O135" s="18"/>
      <c r="P135" s="17"/>
      <c r="Q135" s="17"/>
      <c r="R135" s="47" t="s">
        <v>199</v>
      </c>
      <c r="S135" s="47"/>
      <c r="T135" s="34"/>
      <c r="U135" s="47" t="s">
        <v>200</v>
      </c>
      <c r="V135" s="34"/>
      <c r="W135" s="34"/>
      <c r="X135" s="88"/>
      <c r="Y135" s="18"/>
    </row>
    <row r="136" spans="1:25" ht="14.25" customHeight="1" thickBot="1">
      <c r="A136" s="144"/>
      <c r="B136" s="170"/>
      <c r="C136" s="170"/>
      <c r="D136" s="187"/>
      <c r="E136" s="187"/>
      <c r="F136" s="187"/>
      <c r="G136" s="44"/>
      <c r="H136" s="187"/>
      <c r="I136" s="187"/>
      <c r="J136" s="187"/>
      <c r="K136" s="187"/>
      <c r="L136" s="187"/>
      <c r="M136" s="44"/>
      <c r="N136" s="147"/>
      <c r="O136" s="44"/>
      <c r="P136" s="172"/>
      <c r="Q136" s="172"/>
      <c r="R136" s="188" t="s">
        <v>201</v>
      </c>
      <c r="S136" s="188"/>
      <c r="T136" s="187"/>
      <c r="U136" s="199" t="s">
        <v>240</v>
      </c>
      <c r="V136" s="187"/>
      <c r="W136" s="187"/>
      <c r="X136" s="88"/>
      <c r="Y136" s="18"/>
    </row>
    <row r="137" spans="3:25" ht="12.75">
      <c r="C137" s="31"/>
      <c r="D137" s="18"/>
      <c r="E137" s="18"/>
      <c r="F137" s="18"/>
      <c r="G137" s="18"/>
      <c r="H137" s="18"/>
      <c r="I137" s="18"/>
      <c r="J137" s="18"/>
      <c r="Y137" s="18"/>
    </row>
    <row r="138" spans="3:39" ht="12.75">
      <c r="C138" s="31"/>
      <c r="D138" s="154"/>
      <c r="E138" s="154"/>
      <c r="F138" s="154"/>
      <c r="G138" s="154"/>
      <c r="H138" s="154"/>
      <c r="I138" s="154"/>
      <c r="J138" s="154"/>
      <c r="K138" s="154"/>
      <c r="L138" s="154"/>
      <c r="M138" s="154"/>
      <c r="N138" s="154"/>
      <c r="O138" s="14"/>
      <c r="P138" s="26"/>
      <c r="Q138" s="26"/>
      <c r="R138" s="154"/>
      <c r="S138" s="154"/>
      <c r="T138" s="154"/>
      <c r="U138" s="154"/>
      <c r="V138" s="154"/>
      <c r="W138" s="154"/>
      <c r="X138" s="154"/>
      <c r="Y138" s="14"/>
      <c r="Z138" s="14"/>
      <c r="AA138" s="89"/>
      <c r="AB138" s="89"/>
      <c r="AC138" s="89"/>
      <c r="AD138" s="89"/>
      <c r="AE138" s="89"/>
      <c r="AF138" s="89"/>
      <c r="AG138" s="18"/>
      <c r="AH138" s="18"/>
      <c r="AI138" s="18"/>
      <c r="AJ138" s="18"/>
      <c r="AK138" s="18"/>
      <c r="AL138" s="18"/>
      <c r="AM138" s="18"/>
    </row>
    <row r="139" spans="3:39" ht="12.75">
      <c r="C139" s="31"/>
      <c r="D139" s="154"/>
      <c r="E139" s="154"/>
      <c r="F139" s="154"/>
      <c r="G139" s="154"/>
      <c r="H139" s="154"/>
      <c r="I139" s="154"/>
      <c r="J139" s="154"/>
      <c r="K139" s="154"/>
      <c r="L139" s="154"/>
      <c r="M139" s="154"/>
      <c r="N139" s="154"/>
      <c r="O139" s="14"/>
      <c r="P139" s="26"/>
      <c r="Q139" s="26"/>
      <c r="R139" s="154"/>
      <c r="S139" s="154"/>
      <c r="T139" s="154"/>
      <c r="U139" s="154"/>
      <c r="V139" s="154"/>
      <c r="W139" s="154"/>
      <c r="X139" s="154"/>
      <c r="Y139" s="14"/>
      <c r="Z139" s="14"/>
      <c r="AA139" s="89"/>
      <c r="AB139" s="89"/>
      <c r="AC139" s="89"/>
      <c r="AD139" s="89"/>
      <c r="AE139" s="89"/>
      <c r="AF139" s="89"/>
      <c r="AG139" s="4"/>
      <c r="AH139" s="4"/>
      <c r="AI139" s="4"/>
      <c r="AJ139" s="4"/>
      <c r="AK139" s="4"/>
      <c r="AL139" s="4"/>
      <c r="AM139" s="4"/>
    </row>
    <row r="140" spans="3:39" ht="12.75">
      <c r="C140" s="113"/>
      <c r="D140" s="113"/>
      <c r="E140" s="113"/>
      <c r="F140" s="113"/>
      <c r="G140" s="113"/>
      <c r="H140" s="189"/>
      <c r="I140" s="113"/>
      <c r="J140" s="113"/>
      <c r="K140" s="113"/>
      <c r="L140" s="113"/>
      <c r="M140" s="113"/>
      <c r="N140" s="113"/>
      <c r="O140" s="49"/>
      <c r="P140" s="50"/>
      <c r="Q140" s="50"/>
      <c r="R140" s="113"/>
      <c r="S140" s="113"/>
      <c r="T140" s="113"/>
      <c r="U140" s="113"/>
      <c r="V140" s="113"/>
      <c r="W140" s="113"/>
      <c r="X140" s="113"/>
      <c r="Y140" s="110"/>
      <c r="Z140" s="110"/>
      <c r="AA140" s="110"/>
      <c r="AB140" s="110"/>
      <c r="AC140" s="110"/>
      <c r="AD140" s="110"/>
      <c r="AE140" s="110"/>
      <c r="AF140" s="110"/>
      <c r="AG140" s="113"/>
      <c r="AH140" s="113"/>
      <c r="AI140" s="113"/>
      <c r="AJ140" s="113"/>
      <c r="AK140" s="113"/>
      <c r="AL140" s="113"/>
      <c r="AM140" s="113"/>
    </row>
    <row r="141" spans="3:39" ht="12.75">
      <c r="C141" s="113"/>
      <c r="D141" s="113"/>
      <c r="E141" s="113"/>
      <c r="F141" s="113"/>
      <c r="G141" s="113"/>
      <c r="H141" s="189"/>
      <c r="I141" s="113"/>
      <c r="J141" s="113"/>
      <c r="K141" s="113"/>
      <c r="L141" s="113"/>
      <c r="M141" s="113"/>
      <c r="N141" s="113"/>
      <c r="O141" s="49">
        <v>4</v>
      </c>
      <c r="P141" s="50"/>
      <c r="Q141" s="50"/>
      <c r="R141" s="113"/>
      <c r="S141" s="113"/>
      <c r="T141" s="113"/>
      <c r="U141" s="113"/>
      <c r="V141" s="113"/>
      <c r="W141" s="113"/>
      <c r="X141" s="113"/>
      <c r="Y141" s="110"/>
      <c r="Z141" s="110"/>
      <c r="AA141" s="110"/>
      <c r="AB141" s="110"/>
      <c r="AC141" s="110"/>
      <c r="AD141" s="110"/>
      <c r="AE141" s="110"/>
      <c r="AF141" s="110"/>
      <c r="AG141" s="110"/>
      <c r="AH141" s="110"/>
      <c r="AI141" s="110"/>
      <c r="AJ141" s="110"/>
      <c r="AK141" s="110"/>
      <c r="AL141" s="110"/>
      <c r="AM141" s="110"/>
    </row>
    <row r="142" spans="3:39" ht="12.75">
      <c r="C142" s="113"/>
      <c r="D142" s="113"/>
      <c r="E142" s="113"/>
      <c r="F142" s="113"/>
      <c r="G142" s="113"/>
      <c r="H142" s="113"/>
      <c r="I142" s="113"/>
      <c r="J142" s="113"/>
      <c r="K142" s="113"/>
      <c r="L142" s="113"/>
      <c r="M142" s="113"/>
      <c r="N142" s="113"/>
      <c r="O142" s="190"/>
      <c r="P142" s="191"/>
      <c r="Q142" s="191"/>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row>
    <row r="143" spans="3:39" ht="12.75">
      <c r="C143" s="113"/>
      <c r="D143" s="113"/>
      <c r="E143" s="113"/>
      <c r="F143" s="113"/>
      <c r="G143" s="113"/>
      <c r="H143" s="113"/>
      <c r="I143" s="113"/>
      <c r="J143" s="113"/>
      <c r="K143" s="113"/>
      <c r="L143" s="113"/>
      <c r="M143" s="113"/>
      <c r="N143" s="113"/>
      <c r="O143" s="190"/>
      <c r="P143" s="191"/>
      <c r="Q143" s="191"/>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row>
    <row r="144" spans="3:39" ht="12.75">
      <c r="C144" s="113"/>
      <c r="D144" s="113"/>
      <c r="E144" s="113"/>
      <c r="F144" s="113"/>
      <c r="G144" s="113"/>
      <c r="H144" s="113"/>
      <c r="I144" s="113"/>
      <c r="J144" s="113"/>
      <c r="K144" s="113"/>
      <c r="L144" s="113"/>
      <c r="M144" s="113"/>
      <c r="N144" s="113"/>
      <c r="O144" s="190"/>
      <c r="P144" s="191"/>
      <c r="Q144" s="191"/>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row>
    <row r="145" spans="3:39" ht="12.75">
      <c r="C145" s="113"/>
      <c r="D145" s="113"/>
      <c r="E145" s="113"/>
      <c r="F145" s="113"/>
      <c r="G145" s="113"/>
      <c r="H145" s="113"/>
      <c r="I145" s="113"/>
      <c r="J145" s="113"/>
      <c r="K145" s="113"/>
      <c r="L145" s="113"/>
      <c r="M145" s="113"/>
      <c r="N145" s="113"/>
      <c r="O145" s="190"/>
      <c r="P145" s="191"/>
      <c r="Q145" s="191"/>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row>
    <row r="146" spans="3:39" ht="12.75">
      <c r="C146" s="113"/>
      <c r="D146" s="113"/>
      <c r="E146" s="113"/>
      <c r="F146" s="113"/>
      <c r="G146" s="113"/>
      <c r="H146" s="113"/>
      <c r="I146" s="113"/>
      <c r="J146" s="113"/>
      <c r="K146" s="113"/>
      <c r="L146" s="113"/>
      <c r="M146" s="113"/>
      <c r="N146" s="113"/>
      <c r="O146" s="49"/>
      <c r="P146" s="50"/>
      <c r="Q146" s="50"/>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row>
    <row r="147" spans="3:39" ht="12.75">
      <c r="C147" s="113"/>
      <c r="D147" s="113"/>
      <c r="E147" s="113"/>
      <c r="F147" s="113"/>
      <c r="G147" s="113"/>
      <c r="H147" s="113"/>
      <c r="I147" s="113"/>
      <c r="J147" s="113"/>
      <c r="K147" s="113"/>
      <c r="L147" s="113"/>
      <c r="M147" s="113"/>
      <c r="N147" s="113"/>
      <c r="O147" s="49"/>
      <c r="P147" s="50"/>
      <c r="Q147" s="50"/>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row>
    <row r="148" spans="3:39" ht="12.75">
      <c r="C148" s="113"/>
      <c r="D148" s="113"/>
      <c r="E148" s="113"/>
      <c r="F148" s="113"/>
      <c r="G148" s="113"/>
      <c r="H148" s="113"/>
      <c r="I148" s="113"/>
      <c r="J148" s="113"/>
      <c r="K148" s="113"/>
      <c r="L148" s="113"/>
      <c r="M148" s="113"/>
      <c r="N148" s="113"/>
      <c r="O148" s="190"/>
      <c r="P148" s="191"/>
      <c r="Q148" s="191"/>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row>
    <row r="149" spans="3:39" ht="12.75">
      <c r="C149" s="31"/>
      <c r="D149" s="18"/>
      <c r="E149" s="18"/>
      <c r="F149" s="18"/>
      <c r="G149" s="18"/>
      <c r="H149" s="18"/>
      <c r="I149" s="18"/>
      <c r="J149" s="18"/>
      <c r="O149" s="190"/>
      <c r="P149" s="191"/>
      <c r="Q149" s="191"/>
      <c r="Y149" s="113"/>
      <c r="Z149" s="113"/>
      <c r="AA149" s="113"/>
      <c r="AB149" s="113"/>
      <c r="AC149" s="113"/>
      <c r="AD149" s="113"/>
      <c r="AE149" s="113"/>
      <c r="AF149" s="113"/>
      <c r="AG149" s="113"/>
      <c r="AH149" s="113"/>
      <c r="AI149" s="113"/>
      <c r="AJ149" s="113"/>
      <c r="AK149" s="113"/>
      <c r="AL149" s="113"/>
      <c r="AM149" s="113"/>
    </row>
    <row r="150" spans="3:39" ht="12.75">
      <c r="C150" s="31"/>
      <c r="D150" s="18"/>
      <c r="E150" s="18"/>
      <c r="F150" s="18"/>
      <c r="G150" s="18"/>
      <c r="H150" s="18"/>
      <c r="I150" s="18"/>
      <c r="J150" s="18"/>
      <c r="O150" s="190"/>
      <c r="P150" s="191"/>
      <c r="Q150" s="191"/>
      <c r="Y150" s="113"/>
      <c r="Z150" s="113"/>
      <c r="AA150" s="113"/>
      <c r="AB150" s="113"/>
      <c r="AC150" s="113"/>
      <c r="AD150" s="113"/>
      <c r="AE150" s="113"/>
      <c r="AF150" s="113"/>
      <c r="AG150" s="113"/>
      <c r="AH150" s="113"/>
      <c r="AI150" s="113"/>
      <c r="AJ150" s="113"/>
      <c r="AK150" s="113"/>
      <c r="AL150" s="113"/>
      <c r="AM150" s="113"/>
    </row>
    <row r="151" spans="3:39" ht="12.75">
      <c r="C151" s="31"/>
      <c r="D151" s="18"/>
      <c r="E151" s="18"/>
      <c r="F151" s="18"/>
      <c r="G151" s="18"/>
      <c r="H151" s="18"/>
      <c r="I151" s="18"/>
      <c r="J151" s="18"/>
      <c r="O151" s="190"/>
      <c r="P151" s="191"/>
      <c r="Q151" s="191"/>
      <c r="Y151" s="113"/>
      <c r="Z151" s="113"/>
      <c r="AA151" s="113"/>
      <c r="AB151" s="113"/>
      <c r="AC151" s="113"/>
      <c r="AD151" s="113"/>
      <c r="AE151" s="113"/>
      <c r="AF151" s="113"/>
      <c r="AG151" s="113"/>
      <c r="AH151" s="113"/>
      <c r="AI151" s="113"/>
      <c r="AJ151" s="113"/>
      <c r="AK151" s="113"/>
      <c r="AL151" s="113"/>
      <c r="AM151" s="113"/>
    </row>
    <row r="152" spans="3:39" ht="12.75">
      <c r="C152" s="31"/>
      <c r="D152" s="18"/>
      <c r="E152" s="18"/>
      <c r="F152" s="18"/>
      <c r="G152" s="18"/>
      <c r="H152" s="18"/>
      <c r="I152" s="18"/>
      <c r="J152" s="18"/>
      <c r="O152" s="49"/>
      <c r="P152" s="50"/>
      <c r="Q152" s="50"/>
      <c r="Y152" s="113"/>
      <c r="Z152" s="113"/>
      <c r="AA152" s="113"/>
      <c r="AB152" s="113"/>
      <c r="AC152" s="113"/>
      <c r="AD152" s="113"/>
      <c r="AE152" s="113"/>
      <c r="AF152" s="113"/>
      <c r="AG152" s="113"/>
      <c r="AH152" s="113"/>
      <c r="AI152" s="113"/>
      <c r="AJ152" s="113"/>
      <c r="AK152" s="113"/>
      <c r="AL152" s="113"/>
      <c r="AM152" s="113"/>
    </row>
    <row r="153" spans="3:39" ht="12.75">
      <c r="C153" s="31"/>
      <c r="D153" s="18"/>
      <c r="E153" s="18"/>
      <c r="F153" s="18"/>
      <c r="G153" s="18"/>
      <c r="H153" s="18"/>
      <c r="I153" s="18"/>
      <c r="J153" s="18"/>
      <c r="O153" s="49"/>
      <c r="P153" s="50"/>
      <c r="Q153" s="50"/>
      <c r="Y153" s="113"/>
      <c r="Z153" s="113"/>
      <c r="AA153" s="113"/>
      <c r="AB153" s="113"/>
      <c r="AC153" s="113"/>
      <c r="AD153" s="113"/>
      <c r="AE153" s="113"/>
      <c r="AF153" s="113"/>
      <c r="AG153" s="113"/>
      <c r="AH153" s="113"/>
      <c r="AI153" s="113"/>
      <c r="AJ153" s="113"/>
      <c r="AK153" s="113"/>
      <c r="AL153" s="113"/>
      <c r="AM153" s="113"/>
    </row>
    <row r="154" spans="3:39" ht="12.75">
      <c r="C154" s="31"/>
      <c r="D154" s="18"/>
      <c r="E154" s="18"/>
      <c r="F154" s="18"/>
      <c r="G154" s="18"/>
      <c r="H154" s="18"/>
      <c r="I154" s="18"/>
      <c r="J154" s="18"/>
      <c r="O154" s="190"/>
      <c r="P154" s="191"/>
      <c r="Q154" s="191"/>
      <c r="Y154" s="113"/>
      <c r="Z154" s="113"/>
      <c r="AA154" s="113"/>
      <c r="AB154" s="113"/>
      <c r="AC154" s="113"/>
      <c r="AD154" s="113"/>
      <c r="AE154" s="113"/>
      <c r="AF154" s="113"/>
      <c r="AG154" s="113"/>
      <c r="AH154" s="113"/>
      <c r="AI154" s="113"/>
      <c r="AJ154" s="113"/>
      <c r="AK154" s="113"/>
      <c r="AL154" s="113"/>
      <c r="AM154" s="113"/>
    </row>
    <row r="155" spans="3:39" ht="12.75">
      <c r="C155" s="31"/>
      <c r="D155" s="18"/>
      <c r="E155" s="18"/>
      <c r="F155" s="18"/>
      <c r="G155" s="18"/>
      <c r="H155" s="18"/>
      <c r="I155" s="18"/>
      <c r="J155" s="18"/>
      <c r="O155" s="49"/>
      <c r="P155" s="50"/>
      <c r="Q155" s="50"/>
      <c r="Y155" s="113"/>
      <c r="Z155" s="113"/>
      <c r="AA155" s="113"/>
      <c r="AB155" s="113"/>
      <c r="AC155" s="113"/>
      <c r="AD155" s="113"/>
      <c r="AE155" s="113"/>
      <c r="AF155" s="113"/>
      <c r="AG155" s="18"/>
      <c r="AH155" s="18"/>
      <c r="AI155" s="18"/>
      <c r="AJ155" s="18"/>
      <c r="AK155" s="18"/>
      <c r="AL155" s="18"/>
      <c r="AM155" s="18"/>
    </row>
    <row r="156" spans="3:39" ht="12.75">
      <c r="C156" s="31"/>
      <c r="D156" s="18"/>
      <c r="E156" s="18"/>
      <c r="F156" s="18"/>
      <c r="G156" s="18"/>
      <c r="H156" s="18"/>
      <c r="I156" s="18"/>
      <c r="J156" s="18"/>
      <c r="O156" s="190"/>
      <c r="P156" s="191"/>
      <c r="Q156" s="191"/>
      <c r="Y156" s="113"/>
      <c r="Z156" s="113"/>
      <c r="AA156" s="113"/>
      <c r="AB156" s="113"/>
      <c r="AC156" s="113"/>
      <c r="AD156" s="113"/>
      <c r="AE156" s="113"/>
      <c r="AF156" s="113"/>
      <c r="AG156" s="18"/>
      <c r="AH156" s="18"/>
      <c r="AI156" s="18"/>
      <c r="AJ156" s="18"/>
      <c r="AK156" s="18"/>
      <c r="AL156" s="18"/>
      <c r="AM156" s="18"/>
    </row>
    <row r="157" spans="3:25" ht="12.75">
      <c r="C157" s="31"/>
      <c r="D157" s="18"/>
      <c r="E157" s="18"/>
      <c r="F157" s="18"/>
      <c r="G157" s="18"/>
      <c r="H157" s="18"/>
      <c r="I157" s="18"/>
      <c r="J157" s="18"/>
      <c r="Y157" s="18"/>
    </row>
    <row r="158" spans="3:25" ht="12.75">
      <c r="C158" s="31"/>
      <c r="D158" s="18"/>
      <c r="E158" s="18"/>
      <c r="F158" s="18"/>
      <c r="G158" s="18"/>
      <c r="H158" s="18"/>
      <c r="I158" s="18"/>
      <c r="J158" s="18"/>
      <c r="Y158" s="18"/>
    </row>
    <row r="159" spans="3:25" ht="12.75">
      <c r="C159" s="31"/>
      <c r="D159" s="18"/>
      <c r="E159" s="18"/>
      <c r="F159" s="18"/>
      <c r="G159" s="18"/>
      <c r="H159" s="18"/>
      <c r="I159" s="18"/>
      <c r="J159" s="18"/>
      <c r="Y159" s="18"/>
    </row>
    <row r="160" spans="3:25" ht="12.75">
      <c r="C160" s="31"/>
      <c r="D160" s="18"/>
      <c r="E160" s="18"/>
      <c r="F160" s="18"/>
      <c r="G160" s="18"/>
      <c r="H160" s="18"/>
      <c r="I160" s="18"/>
      <c r="J160" s="18"/>
      <c r="Y160" s="18"/>
    </row>
    <row r="161" spans="3:25" ht="12.75">
      <c r="C161" s="31"/>
      <c r="D161" s="18"/>
      <c r="E161" s="18"/>
      <c r="F161" s="18"/>
      <c r="G161" s="18"/>
      <c r="H161" s="18"/>
      <c r="I161" s="18"/>
      <c r="J161" s="18"/>
      <c r="Y161" s="18"/>
    </row>
    <row r="162" spans="3:25" ht="12.75">
      <c r="C162" s="31"/>
      <c r="D162" s="18"/>
      <c r="E162" s="18"/>
      <c r="F162" s="18"/>
      <c r="G162" s="18"/>
      <c r="H162" s="18"/>
      <c r="I162" s="18"/>
      <c r="J162" s="18"/>
      <c r="Y162" s="18"/>
    </row>
    <row r="163" spans="3:25" ht="12.75">
      <c r="C163" s="31"/>
      <c r="D163" s="18"/>
      <c r="E163" s="18"/>
      <c r="F163" s="18"/>
      <c r="G163" s="18"/>
      <c r="H163" s="18"/>
      <c r="I163" s="18"/>
      <c r="J163" s="18"/>
      <c r="Y163" s="18"/>
    </row>
    <row r="164" spans="3:25" ht="12.75">
      <c r="C164" s="31"/>
      <c r="D164" s="18"/>
      <c r="E164" s="18"/>
      <c r="F164" s="18"/>
      <c r="G164" s="18"/>
      <c r="H164" s="18"/>
      <c r="I164" s="18"/>
      <c r="J164" s="18"/>
      <c r="Y164" s="18"/>
    </row>
    <row r="165" spans="3:25" ht="12.75">
      <c r="C165" s="31"/>
      <c r="D165" s="18"/>
      <c r="E165" s="18"/>
      <c r="F165" s="18"/>
      <c r="G165" s="18"/>
      <c r="H165" s="18"/>
      <c r="I165" s="18"/>
      <c r="J165" s="18"/>
      <c r="Y165" s="18"/>
    </row>
    <row r="166" spans="3:25" ht="12.75">
      <c r="C166" s="31"/>
      <c r="D166" s="18"/>
      <c r="E166" s="18"/>
      <c r="F166" s="18"/>
      <c r="G166" s="18"/>
      <c r="H166" s="18"/>
      <c r="I166" s="18"/>
      <c r="J166" s="18"/>
      <c r="Y166" s="18"/>
    </row>
    <row r="167" spans="3:25" ht="12.75">
      <c r="C167" s="31"/>
      <c r="D167" s="18"/>
      <c r="E167" s="18"/>
      <c r="F167" s="18"/>
      <c r="G167" s="18"/>
      <c r="H167" s="18"/>
      <c r="I167" s="18"/>
      <c r="J167" s="18"/>
      <c r="Y167" s="18"/>
    </row>
    <row r="168" spans="3:25" ht="12.75">
      <c r="C168" s="31"/>
      <c r="D168" s="18"/>
      <c r="E168" s="18"/>
      <c r="F168" s="18"/>
      <c r="G168" s="18"/>
      <c r="H168" s="18"/>
      <c r="I168" s="18"/>
      <c r="J168" s="18"/>
      <c r="Y168" s="18"/>
    </row>
    <row r="169" spans="3:25" ht="12.75">
      <c r="C169" s="31"/>
      <c r="D169" s="18"/>
      <c r="E169" s="18"/>
      <c r="F169" s="18"/>
      <c r="G169" s="18"/>
      <c r="H169" s="18"/>
      <c r="I169" s="18"/>
      <c r="J169" s="18"/>
      <c r="Y169" s="18"/>
    </row>
    <row r="170" spans="3:25" ht="12.75">
      <c r="C170" s="31"/>
      <c r="D170" s="18"/>
      <c r="E170" s="18"/>
      <c r="F170" s="18"/>
      <c r="G170" s="18"/>
      <c r="H170" s="18"/>
      <c r="I170" s="18"/>
      <c r="J170" s="18"/>
      <c r="Y170" s="18"/>
    </row>
    <row r="171" spans="3:25" ht="12.75">
      <c r="C171" s="31"/>
      <c r="D171" s="18"/>
      <c r="E171" s="18"/>
      <c r="F171" s="18"/>
      <c r="G171" s="18"/>
      <c r="H171" s="18"/>
      <c r="I171" s="18"/>
      <c r="J171" s="18"/>
      <c r="Y171" s="18"/>
    </row>
    <row r="172" spans="3:10" ht="12.75">
      <c r="C172" s="31"/>
      <c r="D172" s="18"/>
      <c r="E172" s="18"/>
      <c r="F172" s="18"/>
      <c r="G172" s="18"/>
      <c r="H172" s="18"/>
      <c r="I172" s="18"/>
      <c r="J172" s="18"/>
    </row>
    <row r="173" spans="3:10" ht="12.75">
      <c r="C173" s="31"/>
      <c r="D173" s="18"/>
      <c r="E173" s="18"/>
      <c r="F173" s="18"/>
      <c r="G173" s="18"/>
      <c r="H173" s="18"/>
      <c r="I173" s="18"/>
      <c r="J173" s="18"/>
    </row>
    <row r="174" spans="3:10" ht="12.75">
      <c r="C174" s="31"/>
      <c r="D174" s="18"/>
      <c r="E174" s="18"/>
      <c r="F174" s="18"/>
      <c r="G174" s="18"/>
      <c r="H174" s="18"/>
      <c r="I174" s="18"/>
      <c r="J174" s="18"/>
    </row>
    <row r="175" spans="3:10" ht="12.75">
      <c r="C175" s="31"/>
      <c r="D175" s="18"/>
      <c r="E175" s="18"/>
      <c r="F175" s="18"/>
      <c r="G175" s="18"/>
      <c r="H175" s="18"/>
      <c r="I175" s="18"/>
      <c r="J175" s="18"/>
    </row>
    <row r="176" spans="3:10" ht="12.75">
      <c r="C176" s="31"/>
      <c r="D176" s="18"/>
      <c r="E176" s="18"/>
      <c r="F176" s="18"/>
      <c r="G176" s="18"/>
      <c r="H176" s="18"/>
      <c r="I176" s="18"/>
      <c r="J176" s="18"/>
    </row>
    <row r="177" spans="3:10" ht="12.75">
      <c r="C177" s="31"/>
      <c r="D177" s="18"/>
      <c r="E177" s="18"/>
      <c r="F177" s="18"/>
      <c r="G177" s="18"/>
      <c r="H177" s="18"/>
      <c r="I177" s="18"/>
      <c r="J177" s="18"/>
    </row>
    <row r="178" spans="3:10" ht="12.75">
      <c r="C178" s="31"/>
      <c r="D178" s="18"/>
      <c r="E178" s="18"/>
      <c r="F178" s="18"/>
      <c r="G178" s="18"/>
      <c r="H178" s="18"/>
      <c r="I178" s="18"/>
      <c r="J178" s="18"/>
    </row>
    <row r="179" spans="3:10" ht="12.75">
      <c r="C179" s="31"/>
      <c r="D179" s="18"/>
      <c r="E179" s="18"/>
      <c r="F179" s="18"/>
      <c r="G179" s="18"/>
      <c r="H179" s="18"/>
      <c r="I179" s="18"/>
      <c r="J179" s="18"/>
    </row>
    <row r="180" spans="3:10" ht="12.75">
      <c r="C180" s="31"/>
      <c r="D180" s="18"/>
      <c r="E180" s="18"/>
      <c r="F180" s="18"/>
      <c r="G180" s="18"/>
      <c r="H180" s="18"/>
      <c r="I180" s="18"/>
      <c r="J180" s="18"/>
    </row>
    <row r="181" spans="3:10" ht="12.75">
      <c r="C181" s="31"/>
      <c r="D181" s="18"/>
      <c r="E181" s="18"/>
      <c r="F181" s="18"/>
      <c r="G181" s="18"/>
      <c r="H181" s="18"/>
      <c r="I181" s="18"/>
      <c r="J181" s="18"/>
    </row>
    <row r="182" spans="3:10" ht="12.75">
      <c r="C182" s="31"/>
      <c r="D182" s="18"/>
      <c r="E182" s="18"/>
      <c r="F182" s="18"/>
      <c r="G182" s="18"/>
      <c r="H182" s="18"/>
      <c r="I182" s="18"/>
      <c r="J182" s="18"/>
    </row>
    <row r="183" spans="3:10" ht="12.75">
      <c r="C183" s="31"/>
      <c r="D183" s="18"/>
      <c r="E183" s="18"/>
      <c r="F183" s="18"/>
      <c r="G183" s="18"/>
      <c r="H183" s="18"/>
      <c r="I183" s="18"/>
      <c r="J183" s="18"/>
    </row>
    <row r="184" spans="3:10" ht="12.75">
      <c r="C184" s="31"/>
      <c r="D184" s="18"/>
      <c r="E184" s="18"/>
      <c r="F184" s="18"/>
      <c r="G184" s="18"/>
      <c r="H184" s="18"/>
      <c r="I184" s="18"/>
      <c r="J184" s="18"/>
    </row>
    <row r="185" spans="3:10" ht="12.75">
      <c r="C185" s="31"/>
      <c r="D185" s="18"/>
      <c r="E185" s="18"/>
      <c r="F185" s="18"/>
      <c r="G185" s="18"/>
      <c r="H185" s="18"/>
      <c r="I185" s="18"/>
      <c r="J185" s="18"/>
    </row>
    <row r="186" spans="3:10" ht="12.75">
      <c r="C186" s="31"/>
      <c r="D186" s="18"/>
      <c r="E186" s="18"/>
      <c r="F186" s="18"/>
      <c r="G186" s="18"/>
      <c r="H186" s="18"/>
      <c r="I186" s="18"/>
      <c r="J186" s="18"/>
    </row>
    <row r="187" spans="3:10" ht="12.75">
      <c r="C187" s="31"/>
      <c r="D187" s="18"/>
      <c r="E187" s="18"/>
      <c r="F187" s="18"/>
      <c r="G187" s="18"/>
      <c r="H187" s="18"/>
      <c r="I187" s="18"/>
      <c r="J187" s="18"/>
    </row>
    <row r="188" spans="3:10" ht="12.75">
      <c r="C188" s="31"/>
      <c r="D188" s="18"/>
      <c r="E188" s="18"/>
      <c r="F188" s="18"/>
      <c r="G188" s="18"/>
      <c r="H188" s="18"/>
      <c r="I188" s="18"/>
      <c r="J188" s="18"/>
    </row>
    <row r="189" spans="3:10" ht="12.75">
      <c r="C189" s="31"/>
      <c r="D189" s="18"/>
      <c r="E189" s="18"/>
      <c r="F189" s="18"/>
      <c r="G189" s="18"/>
      <c r="H189" s="18"/>
      <c r="I189" s="18"/>
      <c r="J189" s="18"/>
    </row>
    <row r="190" spans="3:10" ht="12.75">
      <c r="C190" s="31"/>
      <c r="D190" s="18"/>
      <c r="E190" s="18"/>
      <c r="F190" s="18"/>
      <c r="G190" s="18"/>
      <c r="H190" s="18"/>
      <c r="I190" s="18"/>
      <c r="J190" s="18"/>
    </row>
    <row r="191" spans="3:10" ht="12.75">
      <c r="C191" s="31"/>
      <c r="D191" s="18"/>
      <c r="E191" s="18"/>
      <c r="F191" s="18"/>
      <c r="G191" s="18"/>
      <c r="H191" s="18"/>
      <c r="I191" s="18"/>
      <c r="J191" s="18"/>
    </row>
    <row r="192" spans="3:10" ht="12.75">
      <c r="C192" s="31"/>
      <c r="D192" s="18"/>
      <c r="E192" s="18"/>
      <c r="F192" s="18"/>
      <c r="G192" s="18"/>
      <c r="H192" s="18"/>
      <c r="I192" s="18"/>
      <c r="J192" s="18"/>
    </row>
    <row r="193" spans="3:10" ht="12.75">
      <c r="C193" s="31"/>
      <c r="D193" s="18"/>
      <c r="E193" s="18"/>
      <c r="F193" s="18"/>
      <c r="G193" s="18"/>
      <c r="H193" s="18"/>
      <c r="I193" s="18"/>
      <c r="J193" s="18"/>
    </row>
    <row r="194" spans="3:10" ht="12.75">
      <c r="C194" s="31"/>
      <c r="D194" s="18"/>
      <c r="E194" s="18"/>
      <c r="F194" s="18"/>
      <c r="G194" s="18"/>
      <c r="H194" s="18"/>
      <c r="I194" s="18"/>
      <c r="J194" s="18"/>
    </row>
    <row r="195" ht="12.75">
      <c r="C195" s="31"/>
    </row>
  </sheetData>
  <mergeCells count="6">
    <mergeCell ref="C39:D39"/>
    <mergeCell ref="R92:W92"/>
    <mergeCell ref="A1:W1"/>
    <mergeCell ref="A2:W2"/>
    <mergeCell ref="A3:W3"/>
    <mergeCell ref="A4:W4"/>
  </mergeCells>
  <printOptions/>
  <pageMargins left="0.75" right="0.75" top="1" bottom="1" header="0.5" footer="0.5"/>
  <pageSetup fitToHeight="1" fitToWidth="1" horizontalDpi="300" verticalDpi="300" orientation="portrait" paperSize="9" scale="31" r:id="rId2"/>
  <drawing r:id="rId1"/>
</worksheet>
</file>

<file path=xl/worksheets/sheet2.xml><?xml version="1.0" encoding="utf-8"?>
<worksheet xmlns="http://schemas.openxmlformats.org/spreadsheetml/2006/main" xmlns:r="http://schemas.openxmlformats.org/officeDocument/2006/relationships">
  <dimension ref="A1:IV256"/>
  <sheetViews>
    <sheetView workbookViewId="0" topLeftCell="U61">
      <selection activeCell="Z72" sqref="Z72"/>
    </sheetView>
  </sheetViews>
  <sheetFormatPr defaultColWidth="9.140625" defaultRowHeight="12.75"/>
  <cols>
    <col min="1" max="1" width="6.28125" style="74" customWidth="1"/>
    <col min="2" max="2" width="5.00390625" style="74" customWidth="1"/>
    <col min="3" max="3" width="42.7109375" style="31" customWidth="1"/>
    <col min="4" max="4" width="16.7109375" style="73" customWidth="1"/>
    <col min="5" max="5" width="0.85546875" style="73" customWidth="1"/>
    <col min="6" max="6" width="13.7109375" style="73" customWidth="1"/>
    <col min="7" max="7" width="0.85546875" style="73" customWidth="1"/>
    <col min="8" max="8" width="16.28125" style="73" customWidth="1"/>
    <col min="9" max="9" width="0.85546875" style="73" customWidth="1"/>
    <col min="10" max="10" width="14.140625" style="73" customWidth="1"/>
    <col min="11" max="11" width="0.85546875" style="73" customWidth="1"/>
    <col min="12" max="12" width="16.57421875" style="73" customWidth="1"/>
    <col min="13" max="13" width="0.85546875" style="73" customWidth="1"/>
    <col min="14" max="14" width="15.57421875" style="73" customWidth="1"/>
    <col min="15" max="15" width="0.5625" style="18" customWidth="1"/>
    <col min="16" max="16" width="2.00390625" style="72" customWidth="1"/>
    <col min="17" max="17" width="3.8515625" style="162" customWidth="1"/>
    <col min="18" max="18" width="44.8515625" style="73" customWidth="1"/>
    <col min="19" max="19" width="0.71875" style="73" customWidth="1"/>
    <col min="20" max="20" width="13.7109375" style="73" customWidth="1"/>
    <col min="21" max="21" width="16.57421875" style="73" customWidth="1"/>
    <col min="22" max="22" width="13.00390625" style="73" customWidth="1"/>
    <col min="23" max="23" width="15.00390625" style="73" customWidth="1"/>
    <col min="24" max="24" width="0.9921875" style="73" customWidth="1"/>
    <col min="25" max="25" width="0.85546875" style="73" customWidth="1"/>
    <col min="26" max="26" width="13.28125" style="73" customWidth="1"/>
    <col min="27" max="27" width="9.140625" style="73" customWidth="1"/>
    <col min="28" max="28" width="10.140625" style="73" customWidth="1"/>
    <col min="29" max="29" width="12.7109375" style="73" customWidth="1"/>
    <col min="30" max="30" width="14.421875" style="73" bestFit="1" customWidth="1"/>
    <col min="31" max="46" width="9.140625" style="73" customWidth="1"/>
    <col min="47" max="16384" width="9.140625" style="74" customWidth="1"/>
  </cols>
  <sheetData>
    <row r="1" spans="1:46" s="70" customFormat="1" ht="18">
      <c r="A1" s="208" t="s">
        <v>0</v>
      </c>
      <c r="B1" s="209"/>
      <c r="C1" s="209"/>
      <c r="D1" s="209"/>
      <c r="E1" s="209"/>
      <c r="F1" s="209"/>
      <c r="G1" s="209"/>
      <c r="H1" s="209"/>
      <c r="I1" s="209"/>
      <c r="J1" s="209"/>
      <c r="K1" s="209"/>
      <c r="L1" s="209"/>
      <c r="M1" s="209"/>
      <c r="N1" s="209"/>
      <c r="O1" s="209"/>
      <c r="P1" s="209"/>
      <c r="Q1" s="209"/>
      <c r="R1" s="209"/>
      <c r="S1" s="209"/>
      <c r="T1" s="209"/>
      <c r="U1" s="209"/>
      <c r="V1" s="209"/>
      <c r="W1" s="209"/>
      <c r="X1" s="68"/>
      <c r="Y1" s="68"/>
      <c r="Z1" s="68"/>
      <c r="AA1" s="68"/>
      <c r="AB1" s="68"/>
      <c r="AC1" s="68"/>
      <c r="AD1" s="68"/>
      <c r="AE1" s="69"/>
      <c r="AF1" s="69"/>
      <c r="AG1" s="69"/>
      <c r="AH1" s="69"/>
      <c r="AI1" s="69"/>
      <c r="AJ1" s="69"/>
      <c r="AK1" s="69"/>
      <c r="AL1" s="69"/>
      <c r="AM1" s="69"/>
      <c r="AN1" s="69"/>
      <c r="AO1" s="69"/>
      <c r="AP1" s="69"/>
      <c r="AQ1" s="69"/>
      <c r="AR1" s="69"/>
      <c r="AS1" s="69"/>
      <c r="AT1" s="69"/>
    </row>
    <row r="2" spans="1:30" ht="12" customHeight="1">
      <c r="A2" s="203" t="s">
        <v>1</v>
      </c>
      <c r="B2" s="201"/>
      <c r="C2" s="201"/>
      <c r="D2" s="201"/>
      <c r="E2" s="201"/>
      <c r="F2" s="201"/>
      <c r="G2" s="201"/>
      <c r="H2" s="201"/>
      <c r="I2" s="201"/>
      <c r="J2" s="201"/>
      <c r="K2" s="201"/>
      <c r="L2" s="201"/>
      <c r="M2" s="201"/>
      <c r="N2" s="201"/>
      <c r="O2" s="201"/>
      <c r="P2" s="201"/>
      <c r="Q2" s="201"/>
      <c r="R2" s="201"/>
      <c r="S2" s="201"/>
      <c r="T2" s="201"/>
      <c r="U2" s="201"/>
      <c r="V2" s="201"/>
      <c r="W2" s="201"/>
      <c r="X2" s="72"/>
      <c r="Y2" s="72"/>
      <c r="Z2" s="72"/>
      <c r="AA2" s="72"/>
      <c r="AB2" s="72"/>
      <c r="AC2" s="72"/>
      <c r="AD2" s="72"/>
    </row>
    <row r="3" spans="1:30" ht="12.75">
      <c r="A3" s="203" t="s">
        <v>215</v>
      </c>
      <c r="B3" s="201"/>
      <c r="C3" s="201"/>
      <c r="D3" s="201"/>
      <c r="E3" s="201"/>
      <c r="F3" s="201"/>
      <c r="G3" s="201"/>
      <c r="H3" s="201"/>
      <c r="I3" s="201"/>
      <c r="J3" s="201"/>
      <c r="K3" s="201"/>
      <c r="L3" s="201"/>
      <c r="M3" s="201"/>
      <c r="N3" s="201"/>
      <c r="O3" s="201"/>
      <c r="P3" s="201"/>
      <c r="Q3" s="201"/>
      <c r="R3" s="201"/>
      <c r="S3" s="201"/>
      <c r="T3" s="201"/>
      <c r="U3" s="201"/>
      <c r="V3" s="201"/>
      <c r="W3" s="201"/>
      <c r="X3" s="72"/>
      <c r="Y3" s="72"/>
      <c r="Z3" s="72"/>
      <c r="AA3" s="72"/>
      <c r="AB3" s="72"/>
      <c r="AC3" s="72"/>
      <c r="AD3" s="72"/>
    </row>
    <row r="4" spans="1:30" ht="13.5" thickBot="1">
      <c r="A4" s="210" t="s">
        <v>3</v>
      </c>
      <c r="B4" s="211"/>
      <c r="C4" s="211"/>
      <c r="D4" s="211"/>
      <c r="E4" s="211"/>
      <c r="F4" s="211"/>
      <c r="G4" s="211"/>
      <c r="H4" s="211"/>
      <c r="I4" s="211"/>
      <c r="J4" s="211"/>
      <c r="K4" s="211"/>
      <c r="L4" s="211"/>
      <c r="M4" s="211"/>
      <c r="N4" s="211"/>
      <c r="O4" s="211"/>
      <c r="P4" s="211"/>
      <c r="Q4" s="211"/>
      <c r="R4" s="211"/>
      <c r="S4" s="211"/>
      <c r="T4" s="211"/>
      <c r="U4" s="211"/>
      <c r="V4" s="211"/>
      <c r="W4" s="211"/>
      <c r="X4" s="75"/>
      <c r="Y4" s="72"/>
      <c r="Z4" s="72"/>
      <c r="AA4" s="72"/>
      <c r="AB4" s="72"/>
      <c r="AC4" s="72"/>
      <c r="AD4" s="72"/>
    </row>
    <row r="5" spans="1:24" ht="12.75">
      <c r="A5" s="1" t="s">
        <v>4</v>
      </c>
      <c r="B5" s="76"/>
      <c r="C5" s="76"/>
      <c r="D5" s="77"/>
      <c r="E5" s="77"/>
      <c r="F5" s="77"/>
      <c r="G5" s="77"/>
      <c r="H5" s="77"/>
      <c r="I5" s="77"/>
      <c r="J5" s="77"/>
      <c r="K5" s="77"/>
      <c r="L5" s="77"/>
      <c r="M5" s="77"/>
      <c r="N5" s="77"/>
      <c r="O5" s="78"/>
      <c r="P5" s="79"/>
      <c r="Q5" s="80"/>
      <c r="R5" s="2" t="s">
        <v>5</v>
      </c>
      <c r="S5" s="2"/>
      <c r="T5" s="77"/>
      <c r="U5" s="77"/>
      <c r="V5" s="77"/>
      <c r="W5" s="2"/>
      <c r="X5" s="81"/>
    </row>
    <row r="6" spans="1:27" ht="12.75">
      <c r="A6" s="82"/>
      <c r="B6" s="55"/>
      <c r="D6" s="3" t="s">
        <v>216</v>
      </c>
      <c r="E6" s="3"/>
      <c r="F6" s="83"/>
      <c r="G6" s="83"/>
      <c r="H6" s="83"/>
      <c r="I6" s="84"/>
      <c r="J6" s="4" t="s">
        <v>7</v>
      </c>
      <c r="K6" s="3"/>
      <c r="L6" s="3"/>
      <c r="M6" s="3"/>
      <c r="N6" s="19"/>
      <c r="O6" s="85"/>
      <c r="P6" s="84"/>
      <c r="Q6" s="86"/>
      <c r="R6" s="4"/>
      <c r="S6" s="4"/>
      <c r="T6" s="87" t="s">
        <v>139</v>
      </c>
      <c r="U6" s="18"/>
      <c r="V6" s="87" t="s">
        <v>140</v>
      </c>
      <c r="W6" s="67"/>
      <c r="X6" s="88"/>
      <c r="Y6" s="5"/>
      <c r="Z6" s="5"/>
      <c r="AA6" s="89"/>
    </row>
    <row r="7" spans="1:27" ht="12.75">
      <c r="A7" s="82"/>
      <c r="B7" s="55"/>
      <c r="C7" s="6"/>
      <c r="D7" s="53" t="s">
        <v>10</v>
      </c>
      <c r="E7" s="53"/>
      <c r="F7" s="53" t="s">
        <v>11</v>
      </c>
      <c r="G7" s="53"/>
      <c r="H7" s="53" t="s">
        <v>12</v>
      </c>
      <c r="I7" s="7"/>
      <c r="J7" s="7" t="s">
        <v>10</v>
      </c>
      <c r="K7" s="7"/>
      <c r="L7" s="7" t="s">
        <v>11</v>
      </c>
      <c r="M7" s="7"/>
      <c r="N7" s="7" t="s">
        <v>12</v>
      </c>
      <c r="O7" s="8"/>
      <c r="P7" s="90"/>
      <c r="Q7" s="53"/>
      <c r="R7" s="18"/>
      <c r="S7" s="18"/>
      <c r="T7" s="4" t="s">
        <v>217</v>
      </c>
      <c r="U7" s="18"/>
      <c r="V7" s="4" t="s">
        <v>218</v>
      </c>
      <c r="W7" s="91"/>
      <c r="X7" s="88"/>
      <c r="Y7" s="11"/>
      <c r="Z7" s="5"/>
      <c r="AA7" s="89"/>
    </row>
    <row r="8" spans="1:24" ht="12.75">
      <c r="A8" s="54" t="s">
        <v>15</v>
      </c>
      <c r="B8" s="13"/>
      <c r="C8" s="6" t="s">
        <v>16</v>
      </c>
      <c r="D8" s="18"/>
      <c r="E8" s="18"/>
      <c r="F8" s="18"/>
      <c r="G8" s="18"/>
      <c r="H8" s="18"/>
      <c r="I8" s="18"/>
      <c r="J8" s="18"/>
      <c r="K8" s="18"/>
      <c r="L8" s="18"/>
      <c r="M8" s="18"/>
      <c r="N8" s="18"/>
      <c r="O8" s="16"/>
      <c r="P8" s="84" t="s">
        <v>17</v>
      </c>
      <c r="Q8" s="92"/>
      <c r="R8" s="7" t="s">
        <v>18</v>
      </c>
      <c r="S8" s="7"/>
      <c r="T8" s="14"/>
      <c r="U8" s="18"/>
      <c r="V8" s="18"/>
      <c r="W8" s="18"/>
      <c r="X8" s="88"/>
    </row>
    <row r="9" spans="1:24" ht="12.75">
      <c r="A9" s="82"/>
      <c r="B9" s="55" t="s">
        <v>19</v>
      </c>
      <c r="C9" s="31" t="s">
        <v>20</v>
      </c>
      <c r="D9" s="18">
        <f>'[1]ενοποιηση'!R9</f>
        <v>90050.89</v>
      </c>
      <c r="E9" s="18">
        <f>'[1]ενοποιηση'!S9</f>
        <v>0</v>
      </c>
      <c r="F9" s="18">
        <f>'[1]ενοποιηση'!T9</f>
        <v>24997.87</v>
      </c>
      <c r="G9" s="18"/>
      <c r="H9" s="18">
        <f>ROUND(D9-F9,2)</f>
        <v>65053.02</v>
      </c>
      <c r="I9" s="18"/>
      <c r="J9" s="18">
        <v>91818.34</v>
      </c>
      <c r="K9" s="18" t="e">
        <v>#REF!</v>
      </c>
      <c r="L9" s="18">
        <v>16005.05</v>
      </c>
      <c r="M9" s="18"/>
      <c r="N9" s="18">
        <f>J9-L9</f>
        <v>75813.29</v>
      </c>
      <c r="O9" s="16"/>
      <c r="P9" s="75"/>
      <c r="Q9" s="53" t="s">
        <v>21</v>
      </c>
      <c r="R9" s="7" t="s">
        <v>22</v>
      </c>
      <c r="S9" s="7"/>
      <c r="T9" s="14"/>
      <c r="U9" s="18"/>
      <c r="V9" s="18"/>
      <c r="W9" s="18"/>
      <c r="X9" s="88"/>
    </row>
    <row r="10" spans="1:26" ht="13.5" thickBot="1">
      <c r="A10" s="82"/>
      <c r="B10" s="55" t="s">
        <v>23</v>
      </c>
      <c r="C10" s="31" t="s">
        <v>24</v>
      </c>
      <c r="D10" s="18">
        <f>'[1]ενοποιηση'!R10</f>
        <v>2793116.48</v>
      </c>
      <c r="E10" s="18">
        <f>'[1]ενοποιηση'!S10</f>
        <v>0</v>
      </c>
      <c r="F10" s="18">
        <f>'[1]ενοποιηση'!T10</f>
        <v>1706411.3055319148</v>
      </c>
      <c r="G10" s="18"/>
      <c r="H10" s="18">
        <f>ROUND(D10-F10,2)</f>
        <v>1086705.17</v>
      </c>
      <c r="I10" s="18"/>
      <c r="J10" s="18">
        <v>2796048.25</v>
      </c>
      <c r="K10" s="18" t="e">
        <v>#REF!</v>
      </c>
      <c r="L10" s="18">
        <v>1499874.31</v>
      </c>
      <c r="M10" s="18"/>
      <c r="N10" s="15">
        <f>J10-L10</f>
        <v>1296173.94</v>
      </c>
      <c r="O10" s="16"/>
      <c r="P10" s="75"/>
      <c r="Q10" s="92"/>
      <c r="R10" s="47" t="s">
        <v>25</v>
      </c>
      <c r="S10" s="47"/>
      <c r="T10" s="18"/>
      <c r="U10" s="24">
        <f>'[1]ενοποιηση'!AK10</f>
        <v>8424358.4</v>
      </c>
      <c r="V10" s="18"/>
      <c r="W10" s="24">
        <v>8424358.4</v>
      </c>
      <c r="X10" s="88"/>
      <c r="Z10" s="18"/>
    </row>
    <row r="11" spans="1:26" ht="14.25" thickBot="1" thickTop="1">
      <c r="A11" s="82"/>
      <c r="B11" s="55"/>
      <c r="C11" s="33"/>
      <c r="D11" s="29">
        <f>SUM(D9:D10)</f>
        <v>2883167.37</v>
      </c>
      <c r="E11" s="18"/>
      <c r="F11" s="29">
        <f>SUM(F9:F10)</f>
        <v>1731409.175531915</v>
      </c>
      <c r="G11" s="18"/>
      <c r="H11" s="29">
        <f>D11-F11</f>
        <v>1151758.1944680852</v>
      </c>
      <c r="I11" s="18"/>
      <c r="J11" s="29">
        <f>SUM(J9:J10)</f>
        <v>2887866.59</v>
      </c>
      <c r="K11" s="18"/>
      <c r="L11" s="29">
        <f>SUM(L9:L10)</f>
        <v>1515879.36</v>
      </c>
      <c r="M11" s="18"/>
      <c r="N11" s="29">
        <f>SUM(N9:N10)</f>
        <v>1371987.23</v>
      </c>
      <c r="O11" s="16"/>
      <c r="P11" s="75"/>
      <c r="Q11" s="92"/>
      <c r="R11" s="18"/>
      <c r="S11" s="18"/>
      <c r="T11" s="18"/>
      <c r="U11" s="18"/>
      <c r="V11" s="19"/>
      <c r="W11" s="18"/>
      <c r="X11" s="88"/>
      <c r="Z11" s="18"/>
    </row>
    <row r="12" spans="1:26" ht="14.25" thickBot="1" thickTop="1">
      <c r="A12" s="82"/>
      <c r="B12" s="55"/>
      <c r="C12" s="33"/>
      <c r="D12" s="18"/>
      <c r="E12" s="18"/>
      <c r="F12" s="18"/>
      <c r="G12" s="18"/>
      <c r="H12" s="18"/>
      <c r="I12" s="18"/>
      <c r="J12" s="18"/>
      <c r="K12" s="18"/>
      <c r="L12" s="18"/>
      <c r="M12" s="18"/>
      <c r="N12" s="18"/>
      <c r="O12" s="16"/>
      <c r="P12" s="75"/>
      <c r="Q12" s="53" t="s">
        <v>26</v>
      </c>
      <c r="R12" s="14" t="s">
        <v>27</v>
      </c>
      <c r="S12" s="14"/>
      <c r="T12" s="18"/>
      <c r="U12" s="24">
        <f>'[1]ενοποιηση'!AK12</f>
        <v>10254666.93</v>
      </c>
      <c r="V12" s="19"/>
      <c r="W12" s="24">
        <v>10254666.93</v>
      </c>
      <c r="X12" s="88"/>
      <c r="Z12" s="18"/>
    </row>
    <row r="13" spans="1:26" ht="13.5" thickTop="1">
      <c r="A13" s="54" t="s">
        <v>28</v>
      </c>
      <c r="B13" s="55"/>
      <c r="C13" s="6" t="s">
        <v>29</v>
      </c>
      <c r="D13" s="18"/>
      <c r="E13" s="18"/>
      <c r="F13" s="18"/>
      <c r="G13" s="18"/>
      <c r="H13" s="18"/>
      <c r="I13" s="18"/>
      <c r="J13" s="18"/>
      <c r="K13" s="18"/>
      <c r="L13" s="18"/>
      <c r="M13" s="18"/>
      <c r="N13" s="18"/>
      <c r="O13" s="16"/>
      <c r="P13" s="75"/>
      <c r="Q13" s="92"/>
      <c r="R13" s="18"/>
      <c r="S13" s="18"/>
      <c r="T13" s="18"/>
      <c r="U13" s="18"/>
      <c r="V13" s="18"/>
      <c r="W13" s="18"/>
      <c r="X13" s="88"/>
      <c r="Z13" s="18"/>
    </row>
    <row r="14" spans="1:26" ht="12.75">
      <c r="A14" s="82"/>
      <c r="B14" s="21" t="s">
        <v>30</v>
      </c>
      <c r="C14" s="6" t="s">
        <v>31</v>
      </c>
      <c r="D14" s="18"/>
      <c r="E14" s="18"/>
      <c r="F14" s="18"/>
      <c r="G14" s="18"/>
      <c r="H14" s="18"/>
      <c r="I14" s="18"/>
      <c r="J14" s="18"/>
      <c r="K14" s="18"/>
      <c r="L14" s="18"/>
      <c r="M14" s="18"/>
      <c r="N14" s="18"/>
      <c r="O14" s="16"/>
      <c r="P14" s="75"/>
      <c r="Q14" s="92"/>
      <c r="R14" s="18"/>
      <c r="S14" s="18"/>
      <c r="T14" s="14"/>
      <c r="U14" s="18"/>
      <c r="V14" s="18"/>
      <c r="W14" s="18"/>
      <c r="X14" s="88"/>
      <c r="Z14" s="18"/>
    </row>
    <row r="15" spans="1:30" ht="12.75">
      <c r="A15" s="82"/>
      <c r="B15" s="55" t="s">
        <v>19</v>
      </c>
      <c r="C15" s="31" t="s">
        <v>219</v>
      </c>
      <c r="D15" s="18">
        <f>'[1]ενοποιηση'!R15</f>
        <v>5869.41</v>
      </c>
      <c r="E15" s="18">
        <f>'[1]ενοποιηση'!S15</f>
        <v>0</v>
      </c>
      <c r="F15" s="18">
        <f>'[1]ενοποιηση'!T15</f>
        <v>2733.69</v>
      </c>
      <c r="G15" s="25"/>
      <c r="H15" s="18">
        <f>ROUND(D15-F15,2)</f>
        <v>3135.72</v>
      </c>
      <c r="I15" s="25"/>
      <c r="J15" s="18">
        <v>5869.41</v>
      </c>
      <c r="K15" s="25"/>
      <c r="L15" s="18">
        <v>1559.81</v>
      </c>
      <c r="M15" s="25"/>
      <c r="N15" s="18">
        <f>J15-L15</f>
        <v>4309.6</v>
      </c>
      <c r="O15" s="93"/>
      <c r="P15" s="75"/>
      <c r="Q15" s="92"/>
      <c r="R15" s="18"/>
      <c r="S15" s="18"/>
      <c r="T15" s="18"/>
      <c r="U15" s="18"/>
      <c r="V15" s="18"/>
      <c r="W15" s="18"/>
      <c r="X15" s="94"/>
      <c r="Y15" s="95"/>
      <c r="Z15" s="25"/>
      <c r="AA15" s="95"/>
      <c r="AB15" s="95"/>
      <c r="AC15" s="95"/>
      <c r="AD15" s="95"/>
    </row>
    <row r="16" spans="1:26" ht="12.75">
      <c r="A16" s="82"/>
      <c r="B16" s="55" t="s">
        <v>32</v>
      </c>
      <c r="C16" s="31" t="s">
        <v>33</v>
      </c>
      <c r="D16" s="15">
        <f>'[1]ενοποιηση'!R16</f>
        <v>283651.59</v>
      </c>
      <c r="E16" s="18">
        <f>'[1]ενοποιηση'!S16</f>
        <v>0</v>
      </c>
      <c r="F16" s="15">
        <f>'[1]ενοποιηση'!T16</f>
        <v>171588.5</v>
      </c>
      <c r="G16" s="18"/>
      <c r="H16" s="15">
        <f>ROUND(D16-F16,2)</f>
        <v>112063.09</v>
      </c>
      <c r="I16" s="18"/>
      <c r="J16" s="15">
        <v>283651.59</v>
      </c>
      <c r="K16" s="18"/>
      <c r="L16" s="15">
        <v>114858.18</v>
      </c>
      <c r="M16" s="18"/>
      <c r="N16" s="15">
        <f>J16-L16</f>
        <v>168793.41000000003</v>
      </c>
      <c r="O16" s="16"/>
      <c r="P16" s="75"/>
      <c r="Q16" s="53" t="s">
        <v>34</v>
      </c>
      <c r="R16" s="7" t="s">
        <v>35</v>
      </c>
      <c r="S16" s="7"/>
      <c r="T16" s="25"/>
      <c r="U16" s="18"/>
      <c r="V16" s="18"/>
      <c r="W16" s="18"/>
      <c r="X16" s="88"/>
      <c r="Z16" s="18"/>
    </row>
    <row r="17" spans="1:26" ht="13.5" thickBot="1">
      <c r="A17" s="82"/>
      <c r="B17" s="55"/>
      <c r="D17" s="24">
        <f>SUM(D15:D16)</f>
        <v>289521</v>
      </c>
      <c r="E17" s="18"/>
      <c r="F17" s="24">
        <f>SUM(F15:F16)</f>
        <v>174322.19</v>
      </c>
      <c r="G17" s="18"/>
      <c r="H17" s="24">
        <f>D17-F17</f>
        <v>115198.81</v>
      </c>
      <c r="I17" s="18"/>
      <c r="J17" s="24">
        <f>SUM(J15:J16)</f>
        <v>289521</v>
      </c>
      <c r="K17" s="18"/>
      <c r="L17" s="24">
        <f>SUM(L15:L16)</f>
        <v>116417.98999999999</v>
      </c>
      <c r="M17" s="18"/>
      <c r="N17" s="29">
        <f>SUM(N15:N16)</f>
        <v>173103.01000000004</v>
      </c>
      <c r="O17" s="16"/>
      <c r="P17" s="75"/>
      <c r="Q17" s="92" t="s">
        <v>36</v>
      </c>
      <c r="R17" s="18" t="s">
        <v>37</v>
      </c>
      <c r="S17" s="7"/>
      <c r="T17" s="18"/>
      <c r="U17" s="24">
        <f>'[1]ενοποιηση'!AK17</f>
        <v>3583.76</v>
      </c>
      <c r="V17" s="25"/>
      <c r="W17" s="24">
        <v>0</v>
      </c>
      <c r="X17" s="88"/>
      <c r="Z17" s="18"/>
    </row>
    <row r="18" spans="1:26" ht="13.5" thickTop="1">
      <c r="A18" s="82"/>
      <c r="B18" s="21" t="s">
        <v>38</v>
      </c>
      <c r="C18" s="6" t="s">
        <v>39</v>
      </c>
      <c r="D18" s="18"/>
      <c r="E18" s="18"/>
      <c r="F18" s="18"/>
      <c r="G18" s="18"/>
      <c r="H18" s="18"/>
      <c r="I18" s="18"/>
      <c r="J18" s="18"/>
      <c r="K18" s="18"/>
      <c r="L18" s="18"/>
      <c r="M18" s="18"/>
      <c r="N18" s="18"/>
      <c r="O18" s="16"/>
      <c r="P18" s="75"/>
      <c r="Q18" s="92"/>
      <c r="R18" s="18"/>
      <c r="S18" s="18"/>
      <c r="T18" s="18"/>
      <c r="U18" s="18"/>
      <c r="V18" s="18"/>
      <c r="W18" s="18"/>
      <c r="X18" s="88"/>
      <c r="Z18" s="18"/>
    </row>
    <row r="19" spans="1:26" ht="12.75">
      <c r="A19" s="82"/>
      <c r="B19" s="55" t="s">
        <v>19</v>
      </c>
      <c r="C19" s="31" t="s">
        <v>40</v>
      </c>
      <c r="D19" s="18">
        <f>'[1]ενοποιηση'!R19</f>
        <v>237046.98</v>
      </c>
      <c r="E19" s="18">
        <f>'[1]ενοποιηση'!S19</f>
        <v>0</v>
      </c>
      <c r="F19" s="18">
        <f>'[1]ενοποιηση'!T19</f>
        <v>0</v>
      </c>
      <c r="G19" s="18"/>
      <c r="H19" s="18">
        <f aca="true" t="shared" si="0" ref="H19:H24">ROUND(D19-F19,2)</f>
        <v>237046.98</v>
      </c>
      <c r="I19" s="18"/>
      <c r="J19" s="18">
        <v>237046.98</v>
      </c>
      <c r="K19" s="18"/>
      <c r="L19" s="18">
        <v>0</v>
      </c>
      <c r="M19" s="18"/>
      <c r="N19" s="18">
        <f aca="true" t="shared" si="1" ref="N19:N24">J19-L19</f>
        <v>237046.98</v>
      </c>
      <c r="O19" s="16"/>
      <c r="P19" s="75"/>
      <c r="Q19" s="92"/>
      <c r="R19" s="18"/>
      <c r="S19" s="18"/>
      <c r="T19" s="18"/>
      <c r="U19" s="18"/>
      <c r="V19" s="18"/>
      <c r="W19" s="18"/>
      <c r="X19" s="88"/>
      <c r="Z19" s="18"/>
    </row>
    <row r="20" spans="1:26" ht="12.75">
      <c r="A20" s="82"/>
      <c r="B20" s="55" t="s">
        <v>41</v>
      </c>
      <c r="C20" s="31" t="s">
        <v>42</v>
      </c>
      <c r="D20" s="18">
        <f>'[1]ενοποιηση'!R20</f>
        <v>2789794.61</v>
      </c>
      <c r="E20" s="18">
        <f>'[1]ενοποιηση'!S20</f>
        <v>0</v>
      </c>
      <c r="F20" s="18">
        <f>'[1]ενοποιηση'!T20</f>
        <v>1307023.82</v>
      </c>
      <c r="G20" s="18">
        <f>'[1]ενοποιηση'!U22</f>
        <v>0</v>
      </c>
      <c r="H20" s="18">
        <f t="shared" si="0"/>
        <v>1482770.79</v>
      </c>
      <c r="I20" s="18"/>
      <c r="J20" s="18">
        <v>2974163.75</v>
      </c>
      <c r="K20" s="18">
        <v>0</v>
      </c>
      <c r="L20" s="18">
        <v>1144949.22</v>
      </c>
      <c r="M20" s="18"/>
      <c r="N20" s="18">
        <f t="shared" si="1"/>
        <v>1829214.53</v>
      </c>
      <c r="O20" s="16"/>
      <c r="P20" s="75"/>
      <c r="Q20" s="53" t="s">
        <v>43</v>
      </c>
      <c r="R20" s="7" t="s">
        <v>44</v>
      </c>
      <c r="S20" s="7"/>
      <c r="T20" s="18"/>
      <c r="U20" s="18"/>
      <c r="V20" s="18"/>
      <c r="W20" s="18"/>
      <c r="X20" s="88"/>
      <c r="Z20" s="18"/>
    </row>
    <row r="21" spans="1:26" ht="25.5">
      <c r="A21" s="82"/>
      <c r="B21" s="96" t="s">
        <v>23</v>
      </c>
      <c r="C21" s="97" t="s">
        <v>45</v>
      </c>
      <c r="D21" s="18">
        <f>'[1]ενοποιηση'!R21</f>
        <v>2233156.8</v>
      </c>
      <c r="E21" s="18">
        <f>'[1]ενοποιηση'!S21</f>
        <v>0</v>
      </c>
      <c r="F21" s="18">
        <f>'[1]ενοποιηση'!T21</f>
        <v>873556</v>
      </c>
      <c r="G21" s="18">
        <f>'[1]ενοποιηση'!U23</f>
        <v>0</v>
      </c>
      <c r="H21" s="18">
        <f t="shared" si="0"/>
        <v>1359600.8</v>
      </c>
      <c r="I21" s="18"/>
      <c r="J21" s="18">
        <v>1739890.63</v>
      </c>
      <c r="K21" s="18"/>
      <c r="L21" s="18">
        <v>768367.6</v>
      </c>
      <c r="M21" s="18"/>
      <c r="N21" s="18">
        <f t="shared" si="1"/>
        <v>971523.0299999999</v>
      </c>
      <c r="O21" s="16"/>
      <c r="P21" s="75"/>
      <c r="Q21" s="92" t="s">
        <v>19</v>
      </c>
      <c r="R21" s="18" t="s">
        <v>46</v>
      </c>
      <c r="S21" s="18"/>
      <c r="T21" s="18">
        <f>'[1]ενοποιηση'!AJ21</f>
        <v>311128.91849999997</v>
      </c>
      <c r="U21" s="18"/>
      <c r="V21" s="18">
        <v>299063.6958</v>
      </c>
      <c r="W21" s="18"/>
      <c r="X21" s="88"/>
      <c r="Z21" s="18"/>
    </row>
    <row r="22" spans="1:26" ht="25.5">
      <c r="A22" s="82"/>
      <c r="B22" s="96" t="s">
        <v>32</v>
      </c>
      <c r="C22" s="196" t="s">
        <v>47</v>
      </c>
      <c r="D22" s="197">
        <f>'[1]ενοποιηση'!R22</f>
        <v>36083.34</v>
      </c>
      <c r="E22" s="197">
        <f>'[1]ενοποιηση'!S22</f>
        <v>0</v>
      </c>
      <c r="F22" s="197">
        <f>'[1]ενοποιηση'!T22</f>
        <v>25010.48</v>
      </c>
      <c r="G22" s="197">
        <f>'[1]ενοποιηση'!U24</f>
        <v>0</v>
      </c>
      <c r="H22" s="197">
        <f t="shared" si="0"/>
        <v>11072.86</v>
      </c>
      <c r="I22" s="197"/>
      <c r="J22" s="197">
        <v>79301.25</v>
      </c>
      <c r="K22" s="197"/>
      <c r="L22" s="197">
        <v>57535.07</v>
      </c>
      <c r="M22" s="197"/>
      <c r="N22" s="197">
        <f t="shared" si="1"/>
        <v>21766.18</v>
      </c>
      <c r="O22" s="16"/>
      <c r="P22" s="75"/>
      <c r="Q22" s="98" t="s">
        <v>48</v>
      </c>
      <c r="R22" s="99" t="s">
        <v>49</v>
      </c>
      <c r="S22" s="99"/>
      <c r="T22" s="15">
        <f>'[1]ενοποιηση'!AJ22</f>
        <v>-4775271.41504</v>
      </c>
      <c r="U22" s="18">
        <f>T21+T22</f>
        <v>-4464142.496540001</v>
      </c>
      <c r="V22" s="15">
        <v>-352585.12504</v>
      </c>
      <c r="W22" s="18">
        <v>-53521.42924000003</v>
      </c>
      <c r="X22" s="88"/>
      <c r="Z22" s="18"/>
    </row>
    <row r="23" spans="1:26" ht="12.75">
      <c r="A23" s="82"/>
      <c r="B23" s="55" t="s">
        <v>50</v>
      </c>
      <c r="C23" s="31" t="s">
        <v>51</v>
      </c>
      <c r="D23" s="18">
        <f>'[1]ενοποιηση'!R23</f>
        <v>2261534.01</v>
      </c>
      <c r="E23" s="18">
        <f>'[1]ενοποιηση'!S23</f>
        <v>0</v>
      </c>
      <c r="F23" s="18">
        <f>'[1]ενοποιηση'!T23</f>
        <v>1174154.81</v>
      </c>
      <c r="G23" s="18">
        <f>'[1]ενοποιηση'!U26</f>
        <v>0</v>
      </c>
      <c r="H23" s="18">
        <f t="shared" si="0"/>
        <v>1087379.2</v>
      </c>
      <c r="I23" s="18"/>
      <c r="J23" s="18">
        <v>2335696.25</v>
      </c>
      <c r="K23" s="18"/>
      <c r="L23" s="18">
        <v>966855.41</v>
      </c>
      <c r="M23" s="18"/>
      <c r="N23" s="18">
        <f t="shared" si="1"/>
        <v>1368840.8399999999</v>
      </c>
      <c r="O23" s="16"/>
      <c r="P23" s="75"/>
      <c r="Q23" s="92" t="s">
        <v>220</v>
      </c>
      <c r="R23" s="99" t="s">
        <v>221</v>
      </c>
      <c r="S23" s="99"/>
      <c r="T23" s="18"/>
      <c r="U23" s="18">
        <f>'[1]ενοποιηση'!AK23</f>
        <v>-571576.995531915</v>
      </c>
      <c r="V23" s="18"/>
      <c r="W23" s="18">
        <v>546743.36</v>
      </c>
      <c r="X23" s="88"/>
      <c r="Z23" s="18"/>
    </row>
    <row r="24" spans="1:26" ht="12.75">
      <c r="A24" s="82"/>
      <c r="B24" s="55" t="s">
        <v>53</v>
      </c>
      <c r="C24" s="31" t="s">
        <v>54</v>
      </c>
      <c r="D24" s="18">
        <f>'[1]ενοποιηση'!R24</f>
        <v>7871.54</v>
      </c>
      <c r="E24" s="18">
        <f>'[1]ενοποιηση'!S24</f>
        <v>0</v>
      </c>
      <c r="F24" s="18">
        <f>'[1]ενοποιηση'!T24</f>
        <v>0</v>
      </c>
      <c r="G24" s="18">
        <f>'[1]ενοποιηση'!U27</f>
        <v>0</v>
      </c>
      <c r="H24" s="18">
        <f t="shared" si="0"/>
        <v>7871.54</v>
      </c>
      <c r="I24" s="18"/>
      <c r="J24" s="18">
        <v>71246.82</v>
      </c>
      <c r="K24" s="18"/>
      <c r="L24" s="18">
        <v>0</v>
      </c>
      <c r="M24" s="18"/>
      <c r="N24" s="18">
        <f t="shared" si="1"/>
        <v>71246.82</v>
      </c>
      <c r="O24" s="16"/>
      <c r="P24" s="75"/>
      <c r="Q24" s="92" t="s">
        <v>32</v>
      </c>
      <c r="R24" s="18" t="s">
        <v>52</v>
      </c>
      <c r="S24" s="18"/>
      <c r="T24" s="18"/>
      <c r="U24" s="18">
        <f>'[1]ενοποιηση'!AK24</f>
        <v>92428.91502</v>
      </c>
      <c r="V24" s="18"/>
      <c r="W24" s="18">
        <v>92428.91502</v>
      </c>
      <c r="X24" s="88"/>
      <c r="Z24" s="18"/>
    </row>
    <row r="25" spans="1:26" ht="13.5" thickBot="1">
      <c r="A25" s="82"/>
      <c r="B25" s="55"/>
      <c r="D25" s="29">
        <f>SUM(D19:D24)</f>
        <v>7565487.279999999</v>
      </c>
      <c r="E25" s="18"/>
      <c r="F25" s="29">
        <f>SUM(F19:F24)</f>
        <v>3379745.1100000003</v>
      </c>
      <c r="G25" s="18">
        <f>'[1]ενοποιηση'!U28</f>
        <v>0</v>
      </c>
      <c r="H25" s="29">
        <f>SUM(H19:H24)</f>
        <v>4185742.17</v>
      </c>
      <c r="I25" s="18"/>
      <c r="J25" s="29">
        <f>SUM(J19:J24)</f>
        <v>7437345.68</v>
      </c>
      <c r="K25" s="18"/>
      <c r="L25" s="29">
        <f>SUM(L19:L24)</f>
        <v>2937707.3</v>
      </c>
      <c r="M25" s="18"/>
      <c r="N25" s="29">
        <f>SUM(N19:N24)</f>
        <v>4499638.380000001</v>
      </c>
      <c r="O25" s="16"/>
      <c r="P25" s="75"/>
      <c r="Q25" s="92"/>
      <c r="R25" s="18"/>
      <c r="S25" s="18"/>
      <c r="T25" s="18"/>
      <c r="U25" s="29">
        <f>SUM(U22:U24)</f>
        <v>-4943290.577051915</v>
      </c>
      <c r="V25" s="18"/>
      <c r="W25" s="29">
        <f>SUM(W22:W24)</f>
        <v>585650.84578</v>
      </c>
      <c r="X25" s="88"/>
      <c r="Z25" s="18"/>
    </row>
    <row r="26" spans="1:26" ht="13.5" thickTop="1">
      <c r="A26" s="82"/>
      <c r="B26" s="55"/>
      <c r="D26" s="15"/>
      <c r="E26" s="18">
        <f>'[1]ενοποιηση'!S29</f>
        <v>0</v>
      </c>
      <c r="F26" s="15"/>
      <c r="G26" s="18">
        <f>'[1]ενοποιηση'!U29</f>
        <v>0</v>
      </c>
      <c r="H26" s="15"/>
      <c r="I26" s="18"/>
      <c r="J26" s="15"/>
      <c r="K26" s="18"/>
      <c r="L26" s="15"/>
      <c r="M26" s="18"/>
      <c r="N26" s="15"/>
      <c r="O26" s="16"/>
      <c r="P26" s="75"/>
      <c r="Q26" s="92"/>
      <c r="R26" s="18"/>
      <c r="S26" s="18"/>
      <c r="T26" s="18"/>
      <c r="U26" s="18"/>
      <c r="V26" s="18"/>
      <c r="W26" s="18"/>
      <c r="X26" s="88"/>
      <c r="Z26" s="18"/>
    </row>
    <row r="27" spans="1:26" ht="13.5" thickBot="1">
      <c r="A27" s="100" t="s">
        <v>55</v>
      </c>
      <c r="B27" s="55"/>
      <c r="D27" s="24">
        <f>ROUND(D25+D17,2)</f>
        <v>7855008.28</v>
      </c>
      <c r="E27" s="18">
        <v>0</v>
      </c>
      <c r="F27" s="24">
        <f>ROUND(F25+F17,2)</f>
        <v>3554067.3</v>
      </c>
      <c r="G27" s="18">
        <v>0</v>
      </c>
      <c r="H27" s="24">
        <f>D27-F27</f>
        <v>4300940.98</v>
      </c>
      <c r="I27" s="18">
        <v>0</v>
      </c>
      <c r="J27" s="24">
        <f>ROUND(J25+J17,2)</f>
        <v>7726866.68</v>
      </c>
      <c r="K27" s="18">
        <v>0</v>
      </c>
      <c r="L27" s="24">
        <f>ROUND(L25+L17,2)</f>
        <v>3054125.29</v>
      </c>
      <c r="M27" s="18">
        <v>0</v>
      </c>
      <c r="N27" s="24">
        <f>ROUND(N25+N17,2)</f>
        <v>4672741.39</v>
      </c>
      <c r="O27" s="16"/>
      <c r="P27" s="75"/>
      <c r="Q27" s="53" t="s">
        <v>56</v>
      </c>
      <c r="R27" s="7" t="s">
        <v>57</v>
      </c>
      <c r="S27" s="18"/>
      <c r="T27" s="14"/>
      <c r="U27" s="18"/>
      <c r="V27" s="18"/>
      <c r="W27" s="18"/>
      <c r="X27" s="88"/>
      <c r="Z27" s="18"/>
    </row>
    <row r="28" spans="1:26" ht="26.25" thickTop="1">
      <c r="A28" s="57"/>
      <c r="B28" s="101" t="s">
        <v>34</v>
      </c>
      <c r="C28" s="22" t="s">
        <v>58</v>
      </c>
      <c r="D28" s="102"/>
      <c r="E28" s="18"/>
      <c r="F28" s="102"/>
      <c r="G28" s="18"/>
      <c r="H28" s="102"/>
      <c r="I28" s="18"/>
      <c r="J28" s="102"/>
      <c r="K28" s="18"/>
      <c r="L28" s="102"/>
      <c r="M28" s="18"/>
      <c r="N28" s="102"/>
      <c r="O28" s="16"/>
      <c r="P28" s="75"/>
      <c r="Q28" s="92"/>
      <c r="R28" s="18" t="s">
        <v>61</v>
      </c>
      <c r="S28" s="18"/>
      <c r="T28" s="18"/>
      <c r="U28" s="18">
        <f>'[1]ενοποιηση'!AK30</f>
        <v>-6157397.954020007</v>
      </c>
      <c r="V28" s="18"/>
      <c r="W28" s="18">
        <v>-3867126.82</v>
      </c>
      <c r="X28" s="88"/>
      <c r="Z28" s="18"/>
    </row>
    <row r="29" spans="1:26" ht="13.5" thickBot="1">
      <c r="A29" s="57"/>
      <c r="B29" s="55" t="s">
        <v>19</v>
      </c>
      <c r="C29" s="31" t="s">
        <v>60</v>
      </c>
      <c r="D29" s="18"/>
      <c r="E29" s="18"/>
      <c r="F29" s="18">
        <f>'[1]ενοποιηση'!T29</f>
        <v>20000</v>
      </c>
      <c r="G29" s="18"/>
      <c r="H29" s="18"/>
      <c r="I29" s="18"/>
      <c r="J29" s="18"/>
      <c r="K29" s="18"/>
      <c r="L29" s="18">
        <v>0</v>
      </c>
      <c r="M29" s="18"/>
      <c r="N29" s="18"/>
      <c r="O29" s="16"/>
      <c r="P29" s="75"/>
      <c r="Q29" s="92"/>
      <c r="R29" s="18"/>
      <c r="S29" s="18"/>
      <c r="T29" s="18"/>
      <c r="U29" s="29">
        <f>SUM(U27:U28)</f>
        <v>-6157397.954020007</v>
      </c>
      <c r="V29" s="18"/>
      <c r="W29" s="29">
        <f>SUM(W27:W28)</f>
        <v>-3867126.82</v>
      </c>
      <c r="X29" s="88"/>
      <c r="Z29" s="18"/>
    </row>
    <row r="30" spans="1:26" ht="13.5" thickTop="1">
      <c r="A30" s="57"/>
      <c r="B30" s="55" t="s">
        <v>36</v>
      </c>
      <c r="C30" s="31" t="s">
        <v>62</v>
      </c>
      <c r="D30" s="18"/>
      <c r="E30" s="18"/>
      <c r="F30" s="15">
        <f>'[1]ενοποιηση'!T30</f>
        <v>377436.82000000007</v>
      </c>
      <c r="G30" s="18"/>
      <c r="H30" s="18">
        <f>F29+F30</f>
        <v>397436.82000000007</v>
      </c>
      <c r="I30" s="18"/>
      <c r="J30" s="18"/>
      <c r="K30" s="18"/>
      <c r="L30" s="15">
        <v>6287191.57</v>
      </c>
      <c r="M30" s="18"/>
      <c r="N30" s="88">
        <f>L29+L30</f>
        <v>6287191.57</v>
      </c>
      <c r="O30" s="16"/>
      <c r="P30" s="75"/>
      <c r="X30" s="88"/>
      <c r="Y30" s="23"/>
      <c r="Z30" s="18"/>
    </row>
    <row r="31" spans="1:26" ht="12.75">
      <c r="A31" s="57"/>
      <c r="B31" s="55" t="s">
        <v>50</v>
      </c>
      <c r="C31" s="31" t="s">
        <v>67</v>
      </c>
      <c r="D31" s="18"/>
      <c r="E31" s="18"/>
      <c r="F31" s="18"/>
      <c r="G31" s="18"/>
      <c r="H31" s="18">
        <f>'[1]ενοποιηση'!V33</f>
        <v>11738.81</v>
      </c>
      <c r="I31" s="18"/>
      <c r="J31" s="18"/>
      <c r="K31" s="18"/>
      <c r="L31" s="18"/>
      <c r="M31" s="18"/>
      <c r="N31" s="18">
        <v>11738.81</v>
      </c>
      <c r="O31" s="16"/>
      <c r="P31" s="75"/>
      <c r="Q31" s="53" t="s">
        <v>222</v>
      </c>
      <c r="R31" s="7" t="s">
        <v>223</v>
      </c>
      <c r="S31" s="18"/>
      <c r="T31" s="18"/>
      <c r="U31" s="18"/>
      <c r="V31" s="18"/>
      <c r="W31" s="18"/>
      <c r="X31" s="88"/>
      <c r="Z31" s="18"/>
    </row>
    <row r="32" spans="1:26" ht="13.5" customHeight="1">
      <c r="A32" s="57"/>
      <c r="B32" s="55" t="s">
        <v>53</v>
      </c>
      <c r="C32" s="31" t="s">
        <v>69</v>
      </c>
      <c r="D32" s="18"/>
      <c r="E32" s="18"/>
      <c r="F32" s="18"/>
      <c r="G32" s="18"/>
      <c r="H32" s="15">
        <f>'[1]ενοποιηση'!V34</f>
        <v>150820.84</v>
      </c>
      <c r="I32" s="18"/>
      <c r="J32" s="18"/>
      <c r="K32" s="18"/>
      <c r="L32" s="18"/>
      <c r="M32" s="18"/>
      <c r="N32" s="103">
        <v>193948.27</v>
      </c>
      <c r="O32" s="16"/>
      <c r="P32" s="75"/>
      <c r="Q32" s="92"/>
      <c r="R32" s="18" t="s">
        <v>224</v>
      </c>
      <c r="S32" s="18"/>
      <c r="T32" s="18"/>
      <c r="U32" s="18">
        <f>('[1]ενοποιηση'!AK33)</f>
        <v>2674.2538100000934</v>
      </c>
      <c r="V32" s="18"/>
      <c r="W32" s="18">
        <v>2433.83</v>
      </c>
      <c r="X32" s="88"/>
      <c r="Z32" s="18"/>
    </row>
    <row r="33" spans="1:26" ht="13.5" thickBot="1">
      <c r="A33" s="57"/>
      <c r="B33" s="55"/>
      <c r="D33" s="18"/>
      <c r="E33" s="18"/>
      <c r="F33" s="18"/>
      <c r="G33" s="18"/>
      <c r="H33" s="29">
        <f>SUM(H29:H32)</f>
        <v>559996.4700000001</v>
      </c>
      <c r="I33" s="18"/>
      <c r="J33" s="18"/>
      <c r="K33" s="18"/>
      <c r="L33" s="18"/>
      <c r="M33" s="18"/>
      <c r="N33" s="104">
        <f>SUM(N29:N32)</f>
        <v>6492878.649999999</v>
      </c>
      <c r="O33" s="16"/>
      <c r="P33" s="75"/>
      <c r="Q33" s="92"/>
      <c r="R33" s="18" t="s">
        <v>225</v>
      </c>
      <c r="S33" s="18"/>
      <c r="T33" s="18"/>
      <c r="U33" s="18">
        <f>'[1]ενοποιηση'!AK34</f>
        <v>-1248.0782700000004</v>
      </c>
      <c r="V33" s="18"/>
      <c r="W33" s="18">
        <v>240.42</v>
      </c>
      <c r="X33" s="88"/>
      <c r="Z33" s="18"/>
    </row>
    <row r="34" spans="1:24" ht="14.25" thickBot="1" thickTop="1">
      <c r="A34" s="57"/>
      <c r="B34" s="31"/>
      <c r="D34" s="31"/>
      <c r="E34" s="31"/>
      <c r="F34" s="31"/>
      <c r="G34" s="31"/>
      <c r="H34" s="31"/>
      <c r="I34" s="18"/>
      <c r="J34" s="18"/>
      <c r="K34" s="18"/>
      <c r="L34" s="31"/>
      <c r="M34" s="31"/>
      <c r="N34" s="31"/>
      <c r="O34" s="16"/>
      <c r="P34" s="75"/>
      <c r="Q34" s="92"/>
      <c r="R34" s="18"/>
      <c r="S34" s="18"/>
      <c r="T34" s="18"/>
      <c r="U34" s="29">
        <f>ROUNDDOWN(SUM(U32:U33),2)</f>
        <v>1426.17</v>
      </c>
      <c r="V34" s="18"/>
      <c r="W34" s="29">
        <f>SUM(W32:W33)</f>
        <v>2674.25</v>
      </c>
      <c r="X34" s="88"/>
    </row>
    <row r="35" spans="1:24" ht="14.25" thickBot="1" thickTop="1">
      <c r="A35" s="100" t="s">
        <v>71</v>
      </c>
      <c r="B35" s="55"/>
      <c r="D35" s="18"/>
      <c r="E35" s="18"/>
      <c r="F35" s="18"/>
      <c r="G35" s="18"/>
      <c r="H35" s="29">
        <f>ROUND(H33+H27,20)</f>
        <v>4860937.45</v>
      </c>
      <c r="I35" s="18"/>
      <c r="J35" s="18"/>
      <c r="K35" s="18"/>
      <c r="L35" s="18"/>
      <c r="M35" s="18"/>
      <c r="N35" s="29">
        <f>ROUND(N33+N27,20)</f>
        <v>11165620.04</v>
      </c>
      <c r="O35" s="16"/>
      <c r="P35" s="75"/>
      <c r="Q35" s="92"/>
      <c r="R35" s="105" t="s">
        <v>226</v>
      </c>
      <c r="S35" s="18"/>
      <c r="T35" s="18"/>
      <c r="U35" s="30">
        <f>'[1]ενοποιηση'!AK36</f>
        <v>-19066.869999999995</v>
      </c>
      <c r="V35" s="18"/>
      <c r="W35" s="30">
        <v>0</v>
      </c>
      <c r="X35" s="88"/>
    </row>
    <row r="36" spans="1:24" ht="14.25" thickBot="1" thickTop="1">
      <c r="A36" s="54" t="s">
        <v>74</v>
      </c>
      <c r="B36" s="55"/>
      <c r="C36" s="27" t="s">
        <v>75</v>
      </c>
      <c r="D36" s="18"/>
      <c r="E36" s="18"/>
      <c r="F36" s="18"/>
      <c r="G36" s="18"/>
      <c r="H36" s="18"/>
      <c r="I36" s="18"/>
      <c r="J36" s="18"/>
      <c r="K36" s="18"/>
      <c r="L36" s="18"/>
      <c r="M36" s="18"/>
      <c r="N36" s="18"/>
      <c r="O36" s="16"/>
      <c r="P36" s="75"/>
      <c r="Q36" s="92"/>
      <c r="R36" s="18"/>
      <c r="S36" s="18"/>
      <c r="T36" s="18"/>
      <c r="U36" s="24"/>
      <c r="V36" s="18"/>
      <c r="W36" s="24"/>
      <c r="X36" s="88"/>
    </row>
    <row r="37" spans="1:26" ht="14.25" thickBot="1" thickTop="1">
      <c r="A37" s="82"/>
      <c r="B37" s="21" t="s">
        <v>30</v>
      </c>
      <c r="C37" s="6" t="s">
        <v>78</v>
      </c>
      <c r="D37" s="18"/>
      <c r="E37" s="18"/>
      <c r="F37" s="18"/>
      <c r="G37" s="18"/>
      <c r="H37" s="18"/>
      <c r="I37" s="18"/>
      <c r="J37" s="18"/>
      <c r="K37" s="18"/>
      <c r="L37" s="18"/>
      <c r="M37" s="18"/>
      <c r="N37" s="18"/>
      <c r="O37" s="16"/>
      <c r="P37" s="87" t="s">
        <v>237</v>
      </c>
      <c r="Q37" s="92"/>
      <c r="R37" s="18"/>
      <c r="S37" s="18"/>
      <c r="T37" s="18"/>
      <c r="U37" s="30">
        <f>U10+U12+U17+U25+U29+U34+U35</f>
        <v>7564279.858928078</v>
      </c>
      <c r="V37" s="18"/>
      <c r="W37" s="30">
        <f>W10+W12+W17+W25+W29+W34</f>
        <v>15400223.605779998</v>
      </c>
      <c r="X37" s="88"/>
      <c r="Z37" s="18"/>
    </row>
    <row r="38" spans="1:26" ht="13.5" thickTop="1">
      <c r="A38" s="82"/>
      <c r="B38" s="55" t="s">
        <v>19</v>
      </c>
      <c r="C38" s="31" t="s">
        <v>79</v>
      </c>
      <c r="D38" s="18"/>
      <c r="E38" s="18"/>
      <c r="F38" s="18"/>
      <c r="G38" s="18"/>
      <c r="H38" s="18">
        <f>'[1]ενοποιηση'!V41</f>
        <v>470583.33</v>
      </c>
      <c r="I38" s="19"/>
      <c r="J38" s="18"/>
      <c r="K38" s="18"/>
      <c r="L38" s="18"/>
      <c r="M38" s="18"/>
      <c r="N38" s="18">
        <v>899810.08</v>
      </c>
      <c r="O38" s="16"/>
      <c r="P38" s="75"/>
      <c r="Q38" s="92"/>
      <c r="R38" s="18"/>
      <c r="S38" s="18"/>
      <c r="T38" s="18"/>
      <c r="U38" s="18"/>
      <c r="V38" s="18"/>
      <c r="W38" s="18"/>
      <c r="X38" s="88"/>
      <c r="Z38" s="18"/>
    </row>
    <row r="39" spans="1:26" ht="25.5">
      <c r="A39" s="82"/>
      <c r="B39" s="55" t="s">
        <v>23</v>
      </c>
      <c r="C39" s="97" t="s">
        <v>80</v>
      </c>
      <c r="D39" s="71"/>
      <c r="E39" s="18"/>
      <c r="F39" s="18"/>
      <c r="G39" s="18"/>
      <c r="H39" s="18">
        <f>'[1]ενοποιηση'!V42</f>
        <v>93779.73</v>
      </c>
      <c r="I39" s="18"/>
      <c r="J39" s="18"/>
      <c r="K39" s="18"/>
      <c r="L39" s="18"/>
      <c r="M39" s="18"/>
      <c r="N39" s="18">
        <v>428246.21</v>
      </c>
      <c r="O39" s="16"/>
      <c r="P39" s="84" t="s">
        <v>65</v>
      </c>
      <c r="Q39" s="92"/>
      <c r="R39" s="7" t="s">
        <v>66</v>
      </c>
      <c r="S39" s="7"/>
      <c r="T39" s="18"/>
      <c r="U39" s="18"/>
      <c r="V39" s="18"/>
      <c r="W39" s="18"/>
      <c r="X39" s="88"/>
      <c r="Z39" s="18"/>
    </row>
    <row r="40" spans="1:26" ht="13.5" thickBot="1">
      <c r="A40" s="82"/>
      <c r="B40" s="55" t="s">
        <v>32</v>
      </c>
      <c r="C40" s="31" t="s">
        <v>81</v>
      </c>
      <c r="D40" s="18"/>
      <c r="E40" s="18"/>
      <c r="F40" s="18"/>
      <c r="G40" s="18"/>
      <c r="H40" s="18">
        <f>'[1]ενοποιηση'!V43</f>
        <v>184220.14</v>
      </c>
      <c r="I40" s="18"/>
      <c r="J40" s="18"/>
      <c r="K40" s="18"/>
      <c r="L40" s="18"/>
      <c r="M40" s="18"/>
      <c r="N40" s="18">
        <v>268991.61</v>
      </c>
      <c r="O40" s="16"/>
      <c r="P40" s="75"/>
      <c r="Q40" s="92" t="s">
        <v>36</v>
      </c>
      <c r="R40" s="47" t="s">
        <v>68</v>
      </c>
      <c r="S40" s="47"/>
      <c r="T40" s="18"/>
      <c r="U40" s="24">
        <f>'[1]ενοποιηση'!AK40</f>
        <v>14290.34</v>
      </c>
      <c r="V40" s="18"/>
      <c r="W40" s="24">
        <v>116071.32</v>
      </c>
      <c r="X40" s="88"/>
      <c r="Z40" s="18"/>
    </row>
    <row r="41" spans="1:26" ht="13.5" customHeight="1" thickBot="1" thickTop="1">
      <c r="A41" s="82"/>
      <c r="B41" s="55"/>
      <c r="D41" s="18"/>
      <c r="E41" s="18"/>
      <c r="F41" s="18"/>
      <c r="G41" s="18"/>
      <c r="H41" s="29">
        <f>SUM(H38:H40)</f>
        <v>748583.2000000001</v>
      </c>
      <c r="I41" s="18"/>
      <c r="J41" s="18"/>
      <c r="K41" s="18"/>
      <c r="L41" s="18"/>
      <c r="M41" s="18"/>
      <c r="N41" s="29">
        <f>SUM(N38:N40)</f>
        <v>1597047.9</v>
      </c>
      <c r="O41" s="16"/>
      <c r="P41" s="75"/>
      <c r="Q41" s="92"/>
      <c r="R41" s="47"/>
      <c r="S41" s="47"/>
      <c r="T41" s="18"/>
      <c r="U41" s="18"/>
      <c r="V41" s="19"/>
      <c r="W41" s="18"/>
      <c r="X41" s="88"/>
      <c r="Z41" s="18"/>
    </row>
    <row r="42" spans="1:26" ht="13.5" thickTop="1">
      <c r="A42" s="82"/>
      <c r="B42" s="21" t="s">
        <v>85</v>
      </c>
      <c r="C42" s="6" t="s">
        <v>86</v>
      </c>
      <c r="D42" s="18"/>
      <c r="E42" s="18"/>
      <c r="F42" s="18"/>
      <c r="G42" s="18"/>
      <c r="H42" s="18"/>
      <c r="I42" s="18"/>
      <c r="J42" s="18"/>
      <c r="K42" s="18"/>
      <c r="L42" s="18"/>
      <c r="M42" s="18"/>
      <c r="N42" s="18"/>
      <c r="O42" s="16"/>
      <c r="P42" s="84" t="s">
        <v>28</v>
      </c>
      <c r="Q42" s="92"/>
      <c r="R42" s="7" t="s">
        <v>70</v>
      </c>
      <c r="S42" s="7"/>
      <c r="T42" s="18"/>
      <c r="U42" s="18"/>
      <c r="V42" s="19"/>
      <c r="W42" s="18"/>
      <c r="X42" s="88"/>
      <c r="Z42" s="18"/>
    </row>
    <row r="43" spans="1:26" ht="12.75">
      <c r="A43" s="82"/>
      <c r="B43" s="55" t="s">
        <v>19</v>
      </c>
      <c r="C43" s="31" t="s">
        <v>88</v>
      </c>
      <c r="D43" s="18"/>
      <c r="E43" s="18"/>
      <c r="F43" s="18">
        <f>'[1]ενοποιηση'!T46</f>
        <v>8589058.99</v>
      </c>
      <c r="G43" s="18"/>
      <c r="H43" s="18"/>
      <c r="I43" s="18"/>
      <c r="J43" s="18"/>
      <c r="K43" s="18"/>
      <c r="L43" s="18">
        <v>8904836.79</v>
      </c>
      <c r="M43" s="18"/>
      <c r="N43" s="18"/>
      <c r="O43" s="16"/>
      <c r="P43" s="75"/>
      <c r="Q43" s="53" t="s">
        <v>72</v>
      </c>
      <c r="R43" s="7" t="s">
        <v>73</v>
      </c>
      <c r="S43" s="7"/>
      <c r="T43" s="18"/>
      <c r="U43" s="18"/>
      <c r="V43" s="18"/>
      <c r="W43" s="18"/>
      <c r="X43" s="88"/>
      <c r="Z43" s="18"/>
    </row>
    <row r="44" spans="1:26" ht="13.5" thickBot="1">
      <c r="A44" s="82"/>
      <c r="B44" s="55"/>
      <c r="C44" s="31" t="s">
        <v>90</v>
      </c>
      <c r="D44" s="18"/>
      <c r="E44" s="18"/>
      <c r="F44" s="15">
        <f>'[1]ενοποιηση'!T47</f>
        <v>194103.34</v>
      </c>
      <c r="G44" s="18"/>
      <c r="H44" s="18">
        <f>ROUND(F43-F44,2)</f>
        <v>8394955.65</v>
      </c>
      <c r="I44" s="18"/>
      <c r="J44" s="18"/>
      <c r="K44" s="18"/>
      <c r="L44" s="15">
        <v>195851.2</v>
      </c>
      <c r="M44" s="18"/>
      <c r="N44" s="18">
        <f>ROUND(L43-L44,2)</f>
        <v>8708985.59</v>
      </c>
      <c r="O44" s="16"/>
      <c r="P44" s="75"/>
      <c r="Q44" s="92" t="s">
        <v>76</v>
      </c>
      <c r="R44" s="18" t="s">
        <v>77</v>
      </c>
      <c r="S44" s="18"/>
      <c r="T44" s="18"/>
      <c r="U44" s="24">
        <f>'[1]ενοποιηση'!AK44</f>
        <v>140737.08</v>
      </c>
      <c r="V44" s="18"/>
      <c r="W44" s="24">
        <v>162743.67</v>
      </c>
      <c r="X44" s="88"/>
      <c r="Z44" s="18"/>
    </row>
    <row r="45" spans="1:26" ht="13.5" thickTop="1">
      <c r="A45" s="82"/>
      <c r="B45" s="55" t="s">
        <v>92</v>
      </c>
      <c r="C45" s="31" t="s">
        <v>93</v>
      </c>
      <c r="D45" s="18"/>
      <c r="E45" s="18"/>
      <c r="F45" s="18"/>
      <c r="G45" s="18"/>
      <c r="H45" s="18">
        <f>'[1]ενοποιηση'!V48</f>
        <v>269216.87</v>
      </c>
      <c r="I45" s="19"/>
      <c r="J45" s="18"/>
      <c r="K45" s="18"/>
      <c r="L45" s="18"/>
      <c r="M45" s="18"/>
      <c r="N45" s="18">
        <v>454763.01</v>
      </c>
      <c r="O45" s="16"/>
      <c r="P45" s="75"/>
      <c r="Q45" s="92"/>
      <c r="R45" s="18"/>
      <c r="S45" s="18"/>
      <c r="T45" s="18"/>
      <c r="U45" s="18"/>
      <c r="V45" s="18"/>
      <c r="W45" s="18"/>
      <c r="X45" s="88"/>
      <c r="Z45" s="18"/>
    </row>
    <row r="46" spans="1:26" ht="12.75">
      <c r="A46" s="82"/>
      <c r="B46" s="55" t="s">
        <v>95</v>
      </c>
      <c r="C46" s="31" t="s">
        <v>96</v>
      </c>
      <c r="D46" s="18"/>
      <c r="E46" s="18"/>
      <c r="F46" s="18"/>
      <c r="G46" s="18"/>
      <c r="H46" s="18">
        <f>'[1]ενοποιηση'!V49</f>
        <v>664609.46</v>
      </c>
      <c r="I46" s="18"/>
      <c r="J46" s="18"/>
      <c r="K46" s="18"/>
      <c r="L46" s="18"/>
      <c r="M46" s="18"/>
      <c r="N46" s="18">
        <v>640305.4</v>
      </c>
      <c r="O46" s="16"/>
      <c r="P46" s="31"/>
      <c r="Q46" s="31"/>
      <c r="R46" s="31"/>
      <c r="S46" s="31"/>
      <c r="T46" s="31"/>
      <c r="U46" s="31"/>
      <c r="V46" s="31"/>
      <c r="W46" s="31"/>
      <c r="X46" s="88"/>
      <c r="Z46" s="18"/>
    </row>
    <row r="47" spans="1:26" ht="12.75">
      <c r="A47" s="82"/>
      <c r="B47" s="106" t="s">
        <v>50</v>
      </c>
      <c r="C47" s="107" t="s">
        <v>99</v>
      </c>
      <c r="D47" s="18"/>
      <c r="E47" s="18"/>
      <c r="F47" s="18"/>
      <c r="G47" s="18"/>
      <c r="H47" s="18">
        <f>'[1]ενοποιηση'!V50</f>
        <v>16500</v>
      </c>
      <c r="I47" s="18"/>
      <c r="J47" s="18"/>
      <c r="K47" s="18"/>
      <c r="L47" s="18"/>
      <c r="M47" s="18"/>
      <c r="N47" s="18"/>
      <c r="O47" s="16"/>
      <c r="P47" s="75"/>
      <c r="Q47" s="53" t="s">
        <v>227</v>
      </c>
      <c r="R47" s="7" t="s">
        <v>228</v>
      </c>
      <c r="S47" s="14"/>
      <c r="T47" s="14"/>
      <c r="U47" s="18"/>
      <c r="V47" s="18"/>
      <c r="W47" s="18"/>
      <c r="X47" s="88"/>
      <c r="Z47" s="18"/>
    </row>
    <row r="48" spans="1:26" ht="12.75">
      <c r="A48" s="82"/>
      <c r="B48" s="55" t="s">
        <v>97</v>
      </c>
      <c r="C48" s="31" t="s">
        <v>102</v>
      </c>
      <c r="D48" s="18"/>
      <c r="E48" s="18"/>
      <c r="F48" s="18">
        <f>'[1]ενοποιηση'!T52</f>
        <v>20343.77</v>
      </c>
      <c r="G48" s="18"/>
      <c r="H48" s="18"/>
      <c r="I48" s="18"/>
      <c r="J48" s="18"/>
      <c r="K48" s="18"/>
      <c r="L48" s="18">
        <v>20343.77</v>
      </c>
      <c r="M48" s="18"/>
      <c r="N48" s="18"/>
      <c r="O48" s="16"/>
      <c r="P48" s="75"/>
      <c r="Q48" s="92" t="s">
        <v>19</v>
      </c>
      <c r="R48" s="18" t="s">
        <v>82</v>
      </c>
      <c r="S48" s="18"/>
      <c r="T48" s="14"/>
      <c r="U48" s="18">
        <f>'[1]ενοποιηση'!AK48</f>
        <v>3244682.94</v>
      </c>
      <c r="V48" s="18"/>
      <c r="W48" s="18">
        <v>3892013.5</v>
      </c>
      <c r="X48" s="108"/>
      <c r="Z48" s="18"/>
    </row>
    <row r="49" spans="1:26" ht="12.75">
      <c r="A49" s="82"/>
      <c r="B49" s="55"/>
      <c r="C49" s="31" t="s">
        <v>90</v>
      </c>
      <c r="D49" s="18"/>
      <c r="E49" s="18"/>
      <c r="F49" s="15">
        <f>'[1]ενοποιηση'!T53</f>
        <v>20343.77</v>
      </c>
      <c r="G49" s="18"/>
      <c r="H49" s="18">
        <f>F48-F49</f>
        <v>0</v>
      </c>
      <c r="I49" s="18"/>
      <c r="J49" s="18"/>
      <c r="K49" s="18"/>
      <c r="L49" s="15">
        <v>20343.77</v>
      </c>
      <c r="M49" s="18"/>
      <c r="N49" s="18">
        <f>L48-L49</f>
        <v>0</v>
      </c>
      <c r="O49" s="16"/>
      <c r="P49" s="75"/>
      <c r="Q49" s="92" t="s">
        <v>83</v>
      </c>
      <c r="R49" s="25" t="s">
        <v>84</v>
      </c>
      <c r="S49" s="25"/>
      <c r="T49" s="47"/>
      <c r="U49" s="18">
        <f>'[1]ενοποιηση'!AK49</f>
        <v>14544.240000000002</v>
      </c>
      <c r="V49" s="18"/>
      <c r="W49" s="18">
        <v>178712.41</v>
      </c>
      <c r="X49" s="88"/>
      <c r="Z49" s="18"/>
    </row>
    <row r="50" spans="1:26" ht="12.75">
      <c r="A50" s="82"/>
      <c r="B50" s="55" t="s">
        <v>100</v>
      </c>
      <c r="C50" s="31" t="s">
        <v>104</v>
      </c>
      <c r="D50" s="18"/>
      <c r="E50" s="19"/>
      <c r="F50" s="18"/>
      <c r="G50" s="18"/>
      <c r="H50" s="18">
        <f>'[1]ενοποιηση'!V54</f>
        <v>2585962.11</v>
      </c>
      <c r="I50" s="18"/>
      <c r="J50" s="18"/>
      <c r="K50" s="19"/>
      <c r="L50" s="18"/>
      <c r="M50" s="18"/>
      <c r="N50" s="18">
        <v>1855779.82</v>
      </c>
      <c r="O50" s="16"/>
      <c r="P50" s="75"/>
      <c r="Q50" s="92" t="s">
        <v>41</v>
      </c>
      <c r="R50" s="18" t="s">
        <v>87</v>
      </c>
      <c r="S50" s="18"/>
      <c r="T50" s="14"/>
      <c r="U50" s="18">
        <f>'[1]ενοποιηση'!AK51</f>
        <v>7406443.74</v>
      </c>
      <c r="V50" s="18"/>
      <c r="W50" s="18">
        <v>6033307.44</v>
      </c>
      <c r="X50" s="88"/>
      <c r="Z50" s="18"/>
    </row>
    <row r="51" spans="1:26" ht="12.75">
      <c r="A51" s="82"/>
      <c r="B51" s="55" t="s">
        <v>105</v>
      </c>
      <c r="C51" s="31" t="s">
        <v>106</v>
      </c>
      <c r="D51" s="18"/>
      <c r="E51" s="19"/>
      <c r="F51" s="18"/>
      <c r="G51" s="18"/>
      <c r="H51" s="18">
        <f>'[1]ενοποιηση'!V55</f>
        <v>13815.47</v>
      </c>
      <c r="I51" s="18"/>
      <c r="J51" s="18"/>
      <c r="K51" s="19"/>
      <c r="L51" s="18"/>
      <c r="M51" s="18"/>
      <c r="N51" s="18">
        <v>34699.91</v>
      </c>
      <c r="O51" s="16"/>
      <c r="P51" s="75"/>
      <c r="Q51" s="92" t="s">
        <v>23</v>
      </c>
      <c r="R51" s="18" t="s">
        <v>89</v>
      </c>
      <c r="S51" s="18"/>
      <c r="T51" s="14"/>
      <c r="U51" s="18">
        <f>'[1]ενοποιηση'!AK52</f>
        <v>24865.49</v>
      </c>
      <c r="V51" s="18"/>
      <c r="W51" s="18">
        <v>76495.8</v>
      </c>
      <c r="X51" s="88"/>
      <c r="Z51" s="18"/>
    </row>
    <row r="52" spans="1:26" ht="13.5" thickBot="1">
      <c r="A52" s="82"/>
      <c r="B52" s="55"/>
      <c r="D52" s="18"/>
      <c r="E52" s="19"/>
      <c r="F52" s="18"/>
      <c r="G52" s="18"/>
      <c r="H52" s="29">
        <f>SUM(H44:H51)</f>
        <v>11945059.56</v>
      </c>
      <c r="I52" s="18"/>
      <c r="J52" s="18"/>
      <c r="K52" s="19"/>
      <c r="L52" s="18"/>
      <c r="M52" s="18"/>
      <c r="N52" s="29">
        <f>SUM(N44:N51)</f>
        <v>11694533.73</v>
      </c>
      <c r="O52" s="16"/>
      <c r="P52" s="75"/>
      <c r="Q52" s="92" t="s">
        <v>32</v>
      </c>
      <c r="R52" s="18" t="s">
        <v>91</v>
      </c>
      <c r="S52" s="18"/>
      <c r="T52" s="18"/>
      <c r="U52" s="18">
        <f>'[1]ενοποιηση'!AK53</f>
        <v>783045.0099999998</v>
      </c>
      <c r="V52" s="18"/>
      <c r="W52" s="18">
        <v>828199.3</v>
      </c>
      <c r="X52" s="88"/>
      <c r="Z52" s="18"/>
    </row>
    <row r="53" spans="1:26" ht="13.5" thickTop="1">
      <c r="A53" s="82"/>
      <c r="B53" s="21" t="s">
        <v>34</v>
      </c>
      <c r="C53" s="6" t="s">
        <v>107</v>
      </c>
      <c r="D53" s="18"/>
      <c r="E53" s="18"/>
      <c r="F53" s="18"/>
      <c r="G53" s="18"/>
      <c r="H53" s="18"/>
      <c r="I53" s="18"/>
      <c r="J53" s="18"/>
      <c r="K53" s="18"/>
      <c r="L53" s="18"/>
      <c r="M53" s="18"/>
      <c r="N53" s="18"/>
      <c r="O53" s="16"/>
      <c r="P53" s="75"/>
      <c r="Q53" s="92" t="s">
        <v>50</v>
      </c>
      <c r="R53" s="18" t="s">
        <v>94</v>
      </c>
      <c r="S53" s="18"/>
      <c r="T53" s="14"/>
      <c r="U53" s="18">
        <f>'[1]ενοποιηση'!AK54</f>
        <v>256272.55</v>
      </c>
      <c r="V53" s="18"/>
      <c r="W53" s="18">
        <v>296350.92</v>
      </c>
      <c r="X53" s="88"/>
      <c r="Z53" s="18"/>
    </row>
    <row r="54" spans="1:26" ht="12.75">
      <c r="A54" s="82"/>
      <c r="B54" s="55" t="s">
        <v>19</v>
      </c>
      <c r="C54" s="31" t="s">
        <v>108</v>
      </c>
      <c r="D54" s="18"/>
      <c r="E54" s="18"/>
      <c r="F54" s="18">
        <f>'[1]ενοποιηση'!T58</f>
        <v>180005.87</v>
      </c>
      <c r="G54" s="18"/>
      <c r="H54" s="18"/>
      <c r="I54" s="18"/>
      <c r="J54" s="18"/>
      <c r="K54" s="18"/>
      <c r="L54" s="18">
        <v>725022.27</v>
      </c>
      <c r="M54" s="18"/>
      <c r="N54" s="18"/>
      <c r="O54" s="16"/>
      <c r="P54" s="75"/>
      <c r="Q54" s="92" t="s">
        <v>97</v>
      </c>
      <c r="R54" s="18" t="s">
        <v>98</v>
      </c>
      <c r="S54" s="18"/>
      <c r="T54" s="14"/>
      <c r="U54" s="18">
        <f>'[1]ενοποιηση'!AK55</f>
        <v>2835.8</v>
      </c>
      <c r="V54" s="18"/>
      <c r="W54" s="18">
        <v>2844.6</v>
      </c>
      <c r="X54" s="88"/>
      <c r="Z54" s="18"/>
    </row>
    <row r="55" spans="1:26" ht="12.75">
      <c r="A55" s="82"/>
      <c r="B55" s="55"/>
      <c r="C55" s="31" t="s">
        <v>109</v>
      </c>
      <c r="D55" s="18"/>
      <c r="E55" s="18"/>
      <c r="F55" s="15">
        <f>'[1]ενοποιηση'!T59</f>
        <v>0</v>
      </c>
      <c r="G55" s="18"/>
      <c r="H55" s="18">
        <f>ROUND(F54-F55,2)</f>
        <v>180005.87</v>
      </c>
      <c r="I55" s="18"/>
      <c r="J55" s="18"/>
      <c r="K55" s="18"/>
      <c r="L55" s="15">
        <v>30336.93</v>
      </c>
      <c r="M55" s="18"/>
      <c r="N55" s="18">
        <f>ROUND(L54-L55,2)</f>
        <v>694685.34</v>
      </c>
      <c r="O55" s="16"/>
      <c r="P55" s="75"/>
      <c r="Q55" s="92" t="s">
        <v>100</v>
      </c>
      <c r="R55" s="18" t="s">
        <v>101</v>
      </c>
      <c r="S55" s="18"/>
      <c r="T55" s="14"/>
      <c r="U55" s="18">
        <f>'[1]ενοποιηση'!AK56</f>
        <v>32413.260000000002</v>
      </c>
      <c r="V55" s="18"/>
      <c r="W55" s="18">
        <v>277995.62</v>
      </c>
      <c r="X55" s="88"/>
      <c r="Z55" s="18"/>
    </row>
    <row r="56" spans="1:26" ht="13.5" thickBot="1">
      <c r="A56" s="82"/>
      <c r="B56" s="55"/>
      <c r="D56" s="18"/>
      <c r="E56" s="18"/>
      <c r="F56" s="18"/>
      <c r="G56" s="18"/>
      <c r="H56" s="29">
        <f>SUM(H55:H55)</f>
        <v>180005.87</v>
      </c>
      <c r="I56" s="18"/>
      <c r="J56" s="18"/>
      <c r="K56" s="18"/>
      <c r="L56" s="18"/>
      <c r="M56" s="18"/>
      <c r="N56" s="29">
        <f>SUM(N55:N55)</f>
        <v>694685.34</v>
      </c>
      <c r="O56" s="16"/>
      <c r="P56" s="31"/>
      <c r="Q56" s="31"/>
      <c r="R56" s="31"/>
      <c r="S56" s="31"/>
      <c r="T56" s="31"/>
      <c r="U56" s="29">
        <f>SUM(U48:U55)</f>
        <v>11765103.030000001</v>
      </c>
      <c r="V56" s="31"/>
      <c r="W56" s="29">
        <f>SUM(W48:W55)</f>
        <v>11585919.590000002</v>
      </c>
      <c r="X56" s="88"/>
      <c r="Z56" s="18"/>
    </row>
    <row r="57" spans="1:26" ht="14.25" thickBot="1" thickTop="1">
      <c r="A57" s="82"/>
      <c r="B57" s="21" t="s">
        <v>110</v>
      </c>
      <c r="C57" s="6" t="s">
        <v>111</v>
      </c>
      <c r="D57" s="18"/>
      <c r="E57" s="18"/>
      <c r="F57" s="18"/>
      <c r="G57" s="18"/>
      <c r="H57" s="18"/>
      <c r="I57" s="18"/>
      <c r="J57" s="18"/>
      <c r="K57" s="18"/>
      <c r="L57" s="18"/>
      <c r="M57" s="18"/>
      <c r="N57" s="18"/>
      <c r="O57" s="16"/>
      <c r="P57" s="75"/>
      <c r="Q57" s="92"/>
      <c r="R57" s="18"/>
      <c r="S57" s="18"/>
      <c r="T57" s="18"/>
      <c r="U57" s="18"/>
      <c r="V57" s="14"/>
      <c r="W57" s="18"/>
      <c r="X57" s="88"/>
      <c r="Z57" s="18"/>
    </row>
    <row r="58" spans="1:26" ht="14.25" thickBot="1" thickTop="1">
      <c r="A58" s="82"/>
      <c r="B58" s="55" t="s">
        <v>19</v>
      </c>
      <c r="C58" s="31" t="s">
        <v>112</v>
      </c>
      <c r="D58" s="18"/>
      <c r="E58" s="18"/>
      <c r="F58" s="18"/>
      <c r="G58" s="18"/>
      <c r="H58" s="18">
        <f>'[1]ενοποιηση'!V63</f>
        <v>80677.21</v>
      </c>
      <c r="I58" s="18"/>
      <c r="J58" s="18"/>
      <c r="K58" s="18"/>
      <c r="L58" s="18"/>
      <c r="M58" s="18"/>
      <c r="N58" s="18">
        <v>86747.17</v>
      </c>
      <c r="O58" s="16"/>
      <c r="P58" s="87" t="s">
        <v>103</v>
      </c>
      <c r="Q58" s="92"/>
      <c r="R58" s="18"/>
      <c r="S58" s="18"/>
      <c r="T58" s="18"/>
      <c r="U58" s="109">
        <f>U56+U44</f>
        <v>11905840.110000001</v>
      </c>
      <c r="V58" s="18"/>
      <c r="W58" s="109">
        <f>W56+W44</f>
        <v>11748663.260000002</v>
      </c>
      <c r="X58" s="88"/>
      <c r="Z58" s="18"/>
    </row>
    <row r="59" spans="1:26" ht="13.5" thickTop="1">
      <c r="A59" s="82"/>
      <c r="B59" s="55" t="s">
        <v>41</v>
      </c>
      <c r="C59" s="31" t="s">
        <v>113</v>
      </c>
      <c r="D59" s="18"/>
      <c r="E59" s="18"/>
      <c r="F59" s="18"/>
      <c r="G59" s="18"/>
      <c r="H59" s="15">
        <f>'[1]ενοποιηση'!V64</f>
        <v>559528.01</v>
      </c>
      <c r="I59" s="18"/>
      <c r="J59" s="18"/>
      <c r="K59" s="18"/>
      <c r="L59" s="18"/>
      <c r="M59" s="18"/>
      <c r="N59" s="103">
        <v>528834.49</v>
      </c>
      <c r="O59" s="16"/>
      <c r="P59" s="75"/>
      <c r="Q59" s="92"/>
      <c r="R59" s="18"/>
      <c r="S59" s="18"/>
      <c r="T59" s="18"/>
      <c r="U59" s="18"/>
      <c r="V59" s="18"/>
      <c r="W59" s="18"/>
      <c r="X59" s="88"/>
      <c r="Z59" s="18"/>
    </row>
    <row r="60" spans="1:26" ht="13.5" thickBot="1">
      <c r="A60" s="82"/>
      <c r="B60" s="55"/>
      <c r="D60" s="18"/>
      <c r="E60" s="18"/>
      <c r="F60" s="18"/>
      <c r="G60" s="18"/>
      <c r="H60" s="18">
        <f>SUM(H58:H59)</f>
        <v>640205.22</v>
      </c>
      <c r="I60" s="18"/>
      <c r="J60" s="18"/>
      <c r="K60" s="18"/>
      <c r="L60" s="18"/>
      <c r="M60" s="18"/>
      <c r="N60" s="18">
        <f>SUM(N58:N59)</f>
        <v>615581.66</v>
      </c>
      <c r="O60" s="16"/>
      <c r="P60" s="90"/>
      <c r="Q60" s="53"/>
      <c r="R60" s="18"/>
      <c r="S60" s="18"/>
      <c r="T60" s="18"/>
      <c r="U60" s="18"/>
      <c r="V60" s="18"/>
      <c r="W60" s="18"/>
      <c r="X60" s="88"/>
      <c r="Z60" s="18"/>
    </row>
    <row r="61" spans="1:26" ht="14.25" thickBot="1" thickTop="1">
      <c r="A61" s="100" t="s">
        <v>115</v>
      </c>
      <c r="B61" s="55"/>
      <c r="D61" s="18"/>
      <c r="E61" s="18"/>
      <c r="F61" s="18"/>
      <c r="G61" s="18"/>
      <c r="H61" s="30">
        <f>H60+H56+H52+H41</f>
        <v>13513853.85</v>
      </c>
      <c r="I61" s="18"/>
      <c r="J61" s="18"/>
      <c r="K61" s="18"/>
      <c r="L61" s="18"/>
      <c r="M61" s="18"/>
      <c r="N61" s="30">
        <f>N60+N56+N52+N41</f>
        <v>14601848.63</v>
      </c>
      <c r="O61" s="16"/>
      <c r="P61" s="75"/>
      <c r="Q61" s="92"/>
      <c r="R61" s="18"/>
      <c r="S61" s="18"/>
      <c r="T61" s="18"/>
      <c r="U61" s="18"/>
      <c r="V61" s="18"/>
      <c r="W61" s="18"/>
      <c r="X61" s="88"/>
      <c r="Z61" s="18"/>
    </row>
    <row r="62" spans="1:26" ht="13.5" thickTop="1">
      <c r="A62" s="57"/>
      <c r="B62" s="31"/>
      <c r="D62" s="31"/>
      <c r="E62" s="31"/>
      <c r="F62" s="31"/>
      <c r="G62" s="31"/>
      <c r="H62" s="31"/>
      <c r="I62" s="31"/>
      <c r="J62" s="31"/>
      <c r="K62" s="31"/>
      <c r="L62" s="31"/>
      <c r="M62" s="31"/>
      <c r="N62" s="31"/>
      <c r="O62" s="16"/>
      <c r="P62" s="84" t="s">
        <v>74</v>
      </c>
      <c r="Q62" s="92"/>
      <c r="R62" s="14" t="s">
        <v>114</v>
      </c>
      <c r="S62" s="14"/>
      <c r="T62" s="18"/>
      <c r="U62" s="18"/>
      <c r="V62" s="18"/>
      <c r="W62" s="18"/>
      <c r="X62" s="88"/>
      <c r="Z62" s="18"/>
    </row>
    <row r="63" spans="1:26" ht="12.75">
      <c r="A63" s="54" t="s">
        <v>117</v>
      </c>
      <c r="B63" s="55"/>
      <c r="C63" s="6" t="s">
        <v>118</v>
      </c>
      <c r="D63" s="18"/>
      <c r="E63" s="18"/>
      <c r="F63" s="18"/>
      <c r="G63" s="18"/>
      <c r="H63" s="18"/>
      <c r="I63" s="18"/>
      <c r="J63" s="18"/>
      <c r="K63" s="18"/>
      <c r="L63" s="18"/>
      <c r="M63" s="18"/>
      <c r="N63" s="18"/>
      <c r="O63" s="16"/>
      <c r="P63" s="75"/>
      <c r="Q63" s="92" t="s">
        <v>19</v>
      </c>
      <c r="R63" s="18" t="s">
        <v>116</v>
      </c>
      <c r="S63" s="18"/>
      <c r="T63" s="18"/>
      <c r="U63" s="18">
        <f>'[1]ενοποιηση'!AK66</f>
        <v>147620.75</v>
      </c>
      <c r="V63" s="18"/>
      <c r="W63" s="18">
        <v>1384.03</v>
      </c>
      <c r="X63" s="88"/>
      <c r="Z63" s="18"/>
    </row>
    <row r="64" spans="1:26" ht="12.75">
      <c r="A64" s="82"/>
      <c r="B64" s="55" t="s">
        <v>19</v>
      </c>
      <c r="C64" s="31" t="s">
        <v>120</v>
      </c>
      <c r="D64" s="18"/>
      <c r="E64" s="18"/>
      <c r="F64" s="18"/>
      <c r="G64" s="18"/>
      <c r="H64" s="18">
        <f>'[1]ενοποιηση'!V68</f>
        <v>249595.22</v>
      </c>
      <c r="I64" s="19"/>
      <c r="J64" s="18"/>
      <c r="K64" s="18"/>
      <c r="L64" s="18"/>
      <c r="M64" s="18"/>
      <c r="N64" s="18">
        <v>130074.26</v>
      </c>
      <c r="O64" s="8"/>
      <c r="P64" s="75"/>
      <c r="Q64" s="92" t="s">
        <v>36</v>
      </c>
      <c r="R64" s="18" t="s">
        <v>119</v>
      </c>
      <c r="S64" s="18"/>
      <c r="T64" s="18"/>
      <c r="U64" s="18">
        <f>'[1]ενοποιηση'!AK67</f>
        <v>151598.46</v>
      </c>
      <c r="V64" s="18"/>
      <c r="W64" s="18">
        <v>62041.37</v>
      </c>
      <c r="X64" s="88"/>
      <c r="Z64" s="18"/>
    </row>
    <row r="65" spans="1:26" ht="12.75">
      <c r="A65" s="82"/>
      <c r="B65" s="55" t="s">
        <v>36</v>
      </c>
      <c r="C65" s="31" t="s">
        <v>121</v>
      </c>
      <c r="D65" s="18"/>
      <c r="E65" s="18"/>
      <c r="F65" s="18"/>
      <c r="G65" s="18"/>
      <c r="H65" s="15">
        <f>'[1]ενοποιηση'!V69</f>
        <v>79117.91</v>
      </c>
      <c r="I65" s="19"/>
      <c r="J65" s="18"/>
      <c r="K65" s="18"/>
      <c r="L65" s="18"/>
      <c r="M65" s="18"/>
      <c r="N65" s="103">
        <v>58853.43</v>
      </c>
      <c r="O65" s="16"/>
      <c r="P65" s="75"/>
      <c r="Q65" s="92" t="s">
        <v>41</v>
      </c>
      <c r="R65" s="18" t="s">
        <v>229</v>
      </c>
      <c r="S65" s="18"/>
      <c r="T65" s="18"/>
      <c r="U65" s="18">
        <f>'[1]ενοποιηση'!AK68</f>
        <v>71633.1</v>
      </c>
      <c r="V65" s="18"/>
      <c r="W65" s="18">
        <v>0</v>
      </c>
      <c r="X65" s="88"/>
      <c r="Z65" s="18"/>
    </row>
    <row r="66" spans="1:26" ht="13.5" thickBot="1">
      <c r="A66" s="82"/>
      <c r="B66" s="55"/>
      <c r="D66" s="18"/>
      <c r="E66" s="18"/>
      <c r="F66" s="18"/>
      <c r="G66" s="18"/>
      <c r="H66" s="29">
        <f>SUM(H64:H65)</f>
        <v>328713.13</v>
      </c>
      <c r="I66" s="19"/>
      <c r="J66" s="18"/>
      <c r="K66" s="18"/>
      <c r="L66" s="18"/>
      <c r="M66" s="18"/>
      <c r="N66" s="29">
        <f>SUM(N64:N65)</f>
        <v>188927.69</v>
      </c>
      <c r="O66" s="16"/>
      <c r="P66" s="75"/>
      <c r="Q66" s="92"/>
      <c r="R66" s="18"/>
      <c r="S66" s="18"/>
      <c r="T66" s="18"/>
      <c r="U66" s="29">
        <f>SUM(U63:U65)</f>
        <v>370852.30999999994</v>
      </c>
      <c r="V66" s="18"/>
      <c r="W66" s="29">
        <f>SUM(W63:W65)</f>
        <v>63425.4</v>
      </c>
      <c r="X66" s="88"/>
      <c r="Z66" s="18"/>
    </row>
    <row r="67" spans="1:26" ht="13.5" thickTop="1">
      <c r="A67" s="57"/>
      <c r="B67" s="31"/>
      <c r="D67" s="31"/>
      <c r="E67" s="31"/>
      <c r="F67" s="31"/>
      <c r="G67" s="31"/>
      <c r="H67" s="31"/>
      <c r="I67" s="31"/>
      <c r="J67" s="31"/>
      <c r="K67" s="31"/>
      <c r="L67" s="31"/>
      <c r="M67" s="31"/>
      <c r="N67" s="31"/>
      <c r="O67" s="16"/>
      <c r="P67" s="75"/>
      <c r="Q67" s="92"/>
      <c r="R67" s="18"/>
      <c r="S67" s="18"/>
      <c r="T67" s="18"/>
      <c r="U67" s="18"/>
      <c r="V67" s="18"/>
      <c r="W67" s="18"/>
      <c r="X67" s="88"/>
      <c r="Z67" s="18"/>
    </row>
    <row r="68" spans="1:24" ht="12.75">
      <c r="A68" s="57"/>
      <c r="B68" s="31"/>
      <c r="D68" s="31"/>
      <c r="E68" s="31"/>
      <c r="F68" s="31"/>
      <c r="G68" s="31"/>
      <c r="H68" s="31"/>
      <c r="I68" s="31"/>
      <c r="J68" s="31"/>
      <c r="K68" s="31"/>
      <c r="L68" s="31"/>
      <c r="M68" s="31"/>
      <c r="N68" s="31"/>
      <c r="O68" s="16"/>
      <c r="P68" s="75"/>
      <c r="Q68" s="92"/>
      <c r="R68" s="18"/>
      <c r="S68" s="18"/>
      <c r="T68" s="18"/>
      <c r="U68" s="18"/>
      <c r="V68" s="18"/>
      <c r="W68" s="18"/>
      <c r="X68" s="88"/>
    </row>
    <row r="69" spans="1:25" ht="13.5" thickBot="1">
      <c r="A69" s="100" t="s">
        <v>122</v>
      </c>
      <c r="B69" s="55"/>
      <c r="D69" s="18"/>
      <c r="E69" s="18"/>
      <c r="F69" s="18"/>
      <c r="G69" s="18"/>
      <c r="H69" s="24">
        <f>H66+H61+H35+H11</f>
        <v>19855262.624468084</v>
      </c>
      <c r="I69" s="19"/>
      <c r="J69" s="18"/>
      <c r="K69" s="18"/>
      <c r="L69" s="18"/>
      <c r="M69" s="18"/>
      <c r="N69" s="24">
        <f>N66+N61+N35+N11</f>
        <v>27328383.59</v>
      </c>
      <c r="O69" s="16"/>
      <c r="P69" s="87" t="s">
        <v>123</v>
      </c>
      <c r="Q69" s="92"/>
      <c r="R69" s="18"/>
      <c r="S69" s="18"/>
      <c r="T69" s="18"/>
      <c r="U69" s="29">
        <f>U66+U58+U40+U37</f>
        <v>19855262.61892808</v>
      </c>
      <c r="V69" s="18"/>
      <c r="W69" s="29">
        <f>W66+W58+W40+W37</f>
        <v>27328383.585780002</v>
      </c>
      <c r="X69" s="88"/>
      <c r="Y69" s="23"/>
    </row>
    <row r="70" spans="1:25" ht="13.5" thickTop="1">
      <c r="A70" s="57"/>
      <c r="B70" s="31"/>
      <c r="D70" s="31"/>
      <c r="E70" s="31"/>
      <c r="F70" s="31"/>
      <c r="G70" s="31"/>
      <c r="H70" s="31"/>
      <c r="I70" s="31"/>
      <c r="J70" s="31"/>
      <c r="K70" s="31"/>
      <c r="L70" s="31"/>
      <c r="M70" s="31"/>
      <c r="N70" s="31"/>
      <c r="O70" s="16"/>
      <c r="P70" s="31"/>
      <c r="Q70" s="31"/>
      <c r="R70" s="31"/>
      <c r="S70" s="31"/>
      <c r="T70" s="31"/>
      <c r="U70" s="31"/>
      <c r="V70" s="31"/>
      <c r="W70" s="31"/>
      <c r="X70" s="88"/>
      <c r="Y70" s="23"/>
    </row>
    <row r="71" spans="1:26" ht="12.75">
      <c r="A71" s="57"/>
      <c r="B71" s="55"/>
      <c r="C71" s="48"/>
      <c r="D71" s="18"/>
      <c r="E71" s="18"/>
      <c r="F71" s="18"/>
      <c r="G71" s="18"/>
      <c r="H71" s="18"/>
      <c r="I71" s="19"/>
      <c r="J71" s="18"/>
      <c r="K71" s="18"/>
      <c r="L71" s="18"/>
      <c r="M71" s="18"/>
      <c r="N71" s="18"/>
      <c r="O71" s="16"/>
      <c r="P71" s="75"/>
      <c r="Q71" s="92"/>
      <c r="R71" s="18"/>
      <c r="S71" s="18"/>
      <c r="T71" s="18"/>
      <c r="U71" s="18"/>
      <c r="V71" s="18"/>
      <c r="W71" s="18"/>
      <c r="X71" s="88"/>
      <c r="Z71" s="18"/>
    </row>
    <row r="72" spans="1:26" ht="12.75">
      <c r="A72" s="57"/>
      <c r="B72" s="55"/>
      <c r="C72" s="6" t="s">
        <v>124</v>
      </c>
      <c r="D72" s="18"/>
      <c r="E72" s="18"/>
      <c r="F72" s="18"/>
      <c r="G72" s="18"/>
      <c r="H72" s="18"/>
      <c r="I72" s="18"/>
      <c r="J72" s="18"/>
      <c r="K72" s="18"/>
      <c r="L72" s="18"/>
      <c r="M72" s="18"/>
      <c r="N72" s="18"/>
      <c r="O72" s="16"/>
      <c r="P72" s="75"/>
      <c r="Q72" s="92"/>
      <c r="R72" s="7" t="s">
        <v>127</v>
      </c>
      <c r="S72" s="7"/>
      <c r="T72" s="14"/>
      <c r="U72" s="18"/>
      <c r="V72" s="18"/>
      <c r="W72" s="18"/>
      <c r="X72" s="88"/>
      <c r="Z72" s="18"/>
    </row>
    <row r="73" spans="1:26" ht="12.75">
      <c r="A73" s="57"/>
      <c r="B73" s="55" t="s">
        <v>19</v>
      </c>
      <c r="C73" s="31" t="s">
        <v>125</v>
      </c>
      <c r="D73" s="18"/>
      <c r="E73" s="18"/>
      <c r="F73" s="18"/>
      <c r="G73" s="18"/>
      <c r="H73" s="18">
        <f>'[1]ενοποιηση'!V76</f>
        <v>11.11</v>
      </c>
      <c r="I73" s="18"/>
      <c r="J73" s="18"/>
      <c r="K73" s="18"/>
      <c r="L73" s="18"/>
      <c r="M73" s="18"/>
      <c r="N73" s="18">
        <v>10.22</v>
      </c>
      <c r="O73" s="16"/>
      <c r="P73" s="75"/>
      <c r="Q73" s="92" t="s">
        <v>19</v>
      </c>
      <c r="R73" s="18" t="s">
        <v>128</v>
      </c>
      <c r="S73" s="18"/>
      <c r="T73" s="18"/>
      <c r="U73" s="18">
        <f>H73</f>
        <v>11.11</v>
      </c>
      <c r="V73" s="18"/>
      <c r="W73" s="18">
        <v>10.22</v>
      </c>
      <c r="X73" s="88"/>
      <c r="Z73" s="18"/>
    </row>
    <row r="74" spans="1:26" ht="12.75">
      <c r="A74" s="57"/>
      <c r="B74" s="55" t="s">
        <v>36</v>
      </c>
      <c r="C74" s="31" t="s">
        <v>126</v>
      </c>
      <c r="D74" s="18"/>
      <c r="E74" s="18"/>
      <c r="F74" s="18"/>
      <c r="G74" s="18"/>
      <c r="H74" s="18">
        <f>'[1]ενοποιηση'!V77</f>
        <v>1883564.37</v>
      </c>
      <c r="I74" s="18"/>
      <c r="J74" s="18"/>
      <c r="K74" s="18"/>
      <c r="L74" s="18"/>
      <c r="M74" s="18"/>
      <c r="N74" s="18">
        <v>2631819.73</v>
      </c>
      <c r="O74" s="16"/>
      <c r="P74" s="75"/>
      <c r="Q74" s="92" t="s">
        <v>36</v>
      </c>
      <c r="R74" s="18" t="s">
        <v>129</v>
      </c>
      <c r="S74" s="18"/>
      <c r="T74" s="7"/>
      <c r="U74" s="18">
        <f>H74</f>
        <v>1883564.37</v>
      </c>
      <c r="V74" s="18"/>
      <c r="W74" s="18">
        <v>2631819.73</v>
      </c>
      <c r="X74" s="88"/>
      <c r="Z74" s="18"/>
    </row>
    <row r="75" spans="1:26" ht="12.75">
      <c r="A75" s="57"/>
      <c r="B75" s="55" t="s">
        <v>23</v>
      </c>
      <c r="C75" s="31" t="s">
        <v>246</v>
      </c>
      <c r="D75" s="18"/>
      <c r="E75" s="18"/>
      <c r="F75" s="18"/>
      <c r="G75" s="18"/>
      <c r="H75" s="18">
        <f>'[1]ενοποιηση'!V78</f>
        <v>4604179.55</v>
      </c>
      <c r="I75" s="18"/>
      <c r="J75" s="7"/>
      <c r="K75" s="18"/>
      <c r="L75" s="18"/>
      <c r="M75" s="18"/>
      <c r="N75" s="18">
        <v>3319761.88</v>
      </c>
      <c r="O75" s="16"/>
      <c r="P75" s="75"/>
      <c r="Q75" s="92" t="s">
        <v>23</v>
      </c>
      <c r="R75" s="18" t="s">
        <v>130</v>
      </c>
      <c r="S75" s="18"/>
      <c r="T75" s="7"/>
      <c r="U75" s="18">
        <f>H75</f>
        <v>4604179.55</v>
      </c>
      <c r="V75" s="18"/>
      <c r="W75" s="18">
        <v>3319761.88</v>
      </c>
      <c r="X75" s="88"/>
      <c r="Z75" s="18"/>
    </row>
    <row r="76" spans="1:26" ht="13.5" thickBot="1">
      <c r="A76" s="57"/>
      <c r="B76" s="31"/>
      <c r="D76" s="18"/>
      <c r="E76" s="18">
        <v>0</v>
      </c>
      <c r="F76" s="18"/>
      <c r="G76" s="18">
        <v>3795</v>
      </c>
      <c r="H76" s="29">
        <f>SUM(H73:H75)</f>
        <v>6487755.03</v>
      </c>
      <c r="I76" s="18"/>
      <c r="J76" s="18"/>
      <c r="K76" s="18">
        <v>0</v>
      </c>
      <c r="L76" s="18"/>
      <c r="M76" s="18"/>
      <c r="N76" s="29">
        <f>SUM(N73:N75)</f>
        <v>5951591.83</v>
      </c>
      <c r="O76" s="16"/>
      <c r="P76" s="75"/>
      <c r="Q76" s="92"/>
      <c r="R76" s="18"/>
      <c r="S76" s="18"/>
      <c r="T76" s="18"/>
      <c r="U76" s="29">
        <f>SUM(U73:U75)</f>
        <v>6487755.03</v>
      </c>
      <c r="V76" s="18"/>
      <c r="W76" s="29">
        <f>SUM(W73:W75)</f>
        <v>5951591.83</v>
      </c>
      <c r="X76" s="88"/>
      <c r="Z76" s="18"/>
    </row>
    <row r="77" spans="1:26" ht="13.5" thickTop="1">
      <c r="A77" s="57"/>
      <c r="B77" s="31"/>
      <c r="D77" s="18"/>
      <c r="E77" s="18">
        <v>0</v>
      </c>
      <c r="F77" s="18"/>
      <c r="G77" s="18">
        <v>301213129</v>
      </c>
      <c r="H77" s="18"/>
      <c r="I77" s="19"/>
      <c r="J77" s="18"/>
      <c r="K77" s="18">
        <v>0</v>
      </c>
      <c r="L77" s="18"/>
      <c r="M77" s="18"/>
      <c r="N77" s="18"/>
      <c r="O77" s="16"/>
      <c r="P77" s="75"/>
      <c r="Q77" s="92"/>
      <c r="R77" s="18"/>
      <c r="S77" s="18"/>
      <c r="T77" s="18"/>
      <c r="U77" s="18"/>
      <c r="V77" s="18"/>
      <c r="W77" s="18"/>
      <c r="X77" s="88"/>
      <c r="Z77" s="18"/>
    </row>
    <row r="78" spans="1:24" s="113" customFormat="1" ht="12.75">
      <c r="A78" s="192" t="s">
        <v>131</v>
      </c>
      <c r="B78" s="110"/>
      <c r="C78" s="110" t="s">
        <v>270</v>
      </c>
      <c r="D78" s="110"/>
      <c r="E78" s="110"/>
      <c r="F78" s="111"/>
      <c r="G78" s="110"/>
      <c r="H78" s="110"/>
      <c r="I78" s="110"/>
      <c r="J78" s="110"/>
      <c r="K78" s="110"/>
      <c r="L78" s="111"/>
      <c r="M78" s="110"/>
      <c r="N78" s="110"/>
      <c r="O78" s="16"/>
      <c r="P78" s="110"/>
      <c r="Q78" s="110"/>
      <c r="R78" s="110"/>
      <c r="S78" s="110"/>
      <c r="T78" s="110"/>
      <c r="U78" s="110"/>
      <c r="V78" s="110"/>
      <c r="W78" s="110"/>
      <c r="X78" s="112"/>
    </row>
    <row r="79" spans="1:24" s="117" customFormat="1" ht="12.75">
      <c r="A79" s="193" t="s">
        <v>248</v>
      </c>
      <c r="B79" s="115"/>
      <c r="C79" s="110" t="s">
        <v>271</v>
      </c>
      <c r="D79" s="115"/>
      <c r="E79" s="115"/>
      <c r="F79" s="115"/>
      <c r="G79" s="115"/>
      <c r="H79" s="115"/>
      <c r="I79" s="115"/>
      <c r="J79" s="115"/>
      <c r="K79" s="115"/>
      <c r="L79" s="115"/>
      <c r="M79" s="115"/>
      <c r="N79" s="115"/>
      <c r="O79" s="16"/>
      <c r="P79" s="115"/>
      <c r="Q79" s="115"/>
      <c r="R79" s="115"/>
      <c r="S79" s="115"/>
      <c r="T79" s="115"/>
      <c r="U79" s="115"/>
      <c r="V79" s="115"/>
      <c r="W79" s="115"/>
      <c r="X79" s="116"/>
    </row>
    <row r="80" spans="1:24" s="117" customFormat="1" ht="12.75">
      <c r="A80" s="192" t="s">
        <v>249</v>
      </c>
      <c r="B80" s="115"/>
      <c r="C80" s="110" t="s">
        <v>269</v>
      </c>
      <c r="D80" s="118"/>
      <c r="E80" s="118"/>
      <c r="F80" s="118"/>
      <c r="G80" s="118"/>
      <c r="H80" s="118"/>
      <c r="I80" s="118"/>
      <c r="J80" s="119"/>
      <c r="K80" s="115"/>
      <c r="L80" s="115"/>
      <c r="M80" s="115"/>
      <c r="N80" s="115"/>
      <c r="O80" s="16"/>
      <c r="P80" s="115"/>
      <c r="Q80" s="115"/>
      <c r="R80" s="115"/>
      <c r="S80" s="115"/>
      <c r="T80" s="115"/>
      <c r="U80" s="115"/>
      <c r="V80" s="115"/>
      <c r="W80" s="115"/>
      <c r="X80" s="116"/>
    </row>
    <row r="81" spans="1:24" s="117" customFormat="1" ht="12.75">
      <c r="A81" s="193" t="s">
        <v>250</v>
      </c>
      <c r="B81" s="115"/>
      <c r="C81" s="110" t="s">
        <v>272</v>
      </c>
      <c r="D81" s="118"/>
      <c r="E81" s="118"/>
      <c r="F81" s="118"/>
      <c r="G81" s="118"/>
      <c r="H81" s="118"/>
      <c r="I81" s="118"/>
      <c r="J81" s="119"/>
      <c r="K81" s="115"/>
      <c r="L81" s="115"/>
      <c r="M81" s="115"/>
      <c r="N81" s="115"/>
      <c r="O81" s="16"/>
      <c r="P81" s="115"/>
      <c r="Q81" s="115"/>
      <c r="R81" s="115"/>
      <c r="S81" s="115"/>
      <c r="T81" s="115"/>
      <c r="U81" s="115"/>
      <c r="V81" s="115"/>
      <c r="W81" s="115"/>
      <c r="X81" s="116"/>
    </row>
    <row r="82" spans="1:24" s="117" customFormat="1" ht="12.75">
      <c r="A82" s="193" t="s">
        <v>251</v>
      </c>
      <c r="B82" s="115"/>
      <c r="C82" s="110" t="s">
        <v>268</v>
      </c>
      <c r="D82" s="118"/>
      <c r="E82" s="118"/>
      <c r="F82" s="118"/>
      <c r="G82" s="118"/>
      <c r="H82" s="118"/>
      <c r="I82" s="118"/>
      <c r="J82" s="119"/>
      <c r="K82" s="115"/>
      <c r="L82" s="115"/>
      <c r="M82" s="115"/>
      <c r="N82" s="115"/>
      <c r="O82" s="16"/>
      <c r="P82" s="115"/>
      <c r="Q82" s="115"/>
      <c r="R82" s="115"/>
      <c r="S82" s="115"/>
      <c r="T82" s="115"/>
      <c r="U82" s="115"/>
      <c r="V82" s="115"/>
      <c r="W82" s="115"/>
      <c r="X82" s="116"/>
    </row>
    <row r="83" spans="1:24" s="117" customFormat="1" ht="12.75">
      <c r="A83" s="193" t="s">
        <v>251</v>
      </c>
      <c r="B83" s="115"/>
      <c r="C83" s="110" t="s">
        <v>267</v>
      </c>
      <c r="D83" s="118"/>
      <c r="E83" s="118"/>
      <c r="F83" s="118"/>
      <c r="G83" s="118"/>
      <c r="H83" s="118"/>
      <c r="I83" s="118"/>
      <c r="J83" s="119"/>
      <c r="K83" s="115"/>
      <c r="L83" s="115"/>
      <c r="M83" s="115"/>
      <c r="N83" s="115"/>
      <c r="O83" s="16"/>
      <c r="P83" s="115"/>
      <c r="Q83" s="115"/>
      <c r="R83" s="115"/>
      <c r="S83" s="115"/>
      <c r="T83" s="115"/>
      <c r="U83" s="115"/>
      <c r="V83" s="115"/>
      <c r="W83" s="115"/>
      <c r="X83" s="116"/>
    </row>
    <row r="84" spans="1:24" s="117" customFormat="1" ht="12.75">
      <c r="A84" s="193" t="s">
        <v>252</v>
      </c>
      <c r="B84" s="115"/>
      <c r="C84" s="110" t="s">
        <v>273</v>
      </c>
      <c r="D84" s="118"/>
      <c r="E84" s="118"/>
      <c r="F84" s="118"/>
      <c r="G84" s="118"/>
      <c r="H84" s="118"/>
      <c r="I84" s="118"/>
      <c r="J84" s="119"/>
      <c r="K84" s="115"/>
      <c r="L84" s="115"/>
      <c r="M84" s="115"/>
      <c r="N84" s="115"/>
      <c r="O84" s="16"/>
      <c r="P84" s="115"/>
      <c r="Q84" s="115"/>
      <c r="R84" s="115"/>
      <c r="S84" s="115"/>
      <c r="T84" s="115"/>
      <c r="U84" s="115"/>
      <c r="V84" s="115"/>
      <c r="W84" s="115"/>
      <c r="X84" s="116"/>
    </row>
    <row r="85" spans="1:24" s="117" customFormat="1" ht="12.75">
      <c r="A85" s="193" t="s">
        <v>251</v>
      </c>
      <c r="B85" s="115"/>
      <c r="C85" s="110" t="s">
        <v>266</v>
      </c>
      <c r="D85" s="118"/>
      <c r="E85" s="118"/>
      <c r="F85" s="118"/>
      <c r="G85" s="118"/>
      <c r="H85" s="118"/>
      <c r="I85" s="118"/>
      <c r="J85" s="119"/>
      <c r="K85" s="115"/>
      <c r="L85" s="115"/>
      <c r="M85" s="115"/>
      <c r="N85" s="115"/>
      <c r="O85" s="16"/>
      <c r="P85" s="115"/>
      <c r="Q85" s="115"/>
      <c r="R85" s="115"/>
      <c r="S85" s="115"/>
      <c r="T85" s="115"/>
      <c r="U85" s="115"/>
      <c r="V85" s="115"/>
      <c r="W85" s="115"/>
      <c r="X85" s="116"/>
    </row>
    <row r="86" spans="1:24" s="117" customFormat="1" ht="12.75">
      <c r="A86" s="193" t="s">
        <v>251</v>
      </c>
      <c r="B86" s="115"/>
      <c r="C86" s="110" t="s">
        <v>265</v>
      </c>
      <c r="D86" s="118"/>
      <c r="E86" s="118"/>
      <c r="F86" s="118"/>
      <c r="G86" s="118"/>
      <c r="H86" s="118"/>
      <c r="I86" s="118"/>
      <c r="J86" s="119"/>
      <c r="K86" s="115"/>
      <c r="L86" s="115"/>
      <c r="M86" s="115"/>
      <c r="N86" s="115"/>
      <c r="O86" s="16"/>
      <c r="P86" s="115"/>
      <c r="Q86" s="115"/>
      <c r="R86" s="115"/>
      <c r="S86" s="115"/>
      <c r="T86" s="115"/>
      <c r="U86" s="115"/>
      <c r="V86" s="115"/>
      <c r="W86" s="115"/>
      <c r="X86" s="116"/>
    </row>
    <row r="87" spans="1:24" s="117" customFormat="1" ht="12.75">
      <c r="A87" s="193" t="s">
        <v>251</v>
      </c>
      <c r="B87" s="115"/>
      <c r="C87" s="110" t="s">
        <v>264</v>
      </c>
      <c r="D87" s="118"/>
      <c r="E87" s="118"/>
      <c r="F87" s="118"/>
      <c r="G87" s="118"/>
      <c r="H87" s="118"/>
      <c r="I87" s="118"/>
      <c r="J87" s="119"/>
      <c r="K87" s="115"/>
      <c r="L87" s="115"/>
      <c r="M87" s="115"/>
      <c r="N87" s="115"/>
      <c r="O87" s="16"/>
      <c r="P87" s="115"/>
      <c r="Q87" s="115"/>
      <c r="R87" s="115"/>
      <c r="S87" s="115"/>
      <c r="T87" s="115"/>
      <c r="U87" s="115"/>
      <c r="V87" s="115"/>
      <c r="W87" s="115"/>
      <c r="X87" s="116"/>
    </row>
    <row r="88" spans="1:24" s="117" customFormat="1" ht="12.75">
      <c r="A88" s="193" t="s">
        <v>253</v>
      </c>
      <c r="B88" s="115"/>
      <c r="C88" s="110" t="s">
        <v>254</v>
      </c>
      <c r="D88" s="118"/>
      <c r="E88" s="118"/>
      <c r="F88" s="118"/>
      <c r="G88" s="118"/>
      <c r="H88" s="118"/>
      <c r="I88" s="118"/>
      <c r="J88" s="119"/>
      <c r="K88" s="115"/>
      <c r="L88" s="115"/>
      <c r="M88" s="115"/>
      <c r="N88" s="115"/>
      <c r="O88" s="16"/>
      <c r="P88" s="115"/>
      <c r="Q88" s="115"/>
      <c r="R88" s="115"/>
      <c r="S88" s="115"/>
      <c r="T88" s="115"/>
      <c r="U88" s="115"/>
      <c r="V88" s="115"/>
      <c r="W88" s="115"/>
      <c r="X88" s="116"/>
    </row>
    <row r="89" spans="1:24" s="117" customFormat="1" ht="12.75">
      <c r="A89" s="193" t="s">
        <v>255</v>
      </c>
      <c r="B89" s="115"/>
      <c r="C89" s="110" t="s">
        <v>274</v>
      </c>
      <c r="D89" s="118"/>
      <c r="E89" s="118"/>
      <c r="F89" s="118"/>
      <c r="G89" s="118"/>
      <c r="H89" s="118"/>
      <c r="I89" s="118"/>
      <c r="J89" s="119"/>
      <c r="K89" s="115"/>
      <c r="L89" s="115"/>
      <c r="M89" s="115"/>
      <c r="N89" s="115"/>
      <c r="O89" s="16"/>
      <c r="P89" s="115"/>
      <c r="Q89" s="115"/>
      <c r="R89" s="115"/>
      <c r="S89" s="115"/>
      <c r="T89" s="115"/>
      <c r="U89" s="115"/>
      <c r="V89" s="115"/>
      <c r="W89" s="115"/>
      <c r="X89" s="116"/>
    </row>
    <row r="90" spans="1:24" s="113" customFormat="1" ht="12.75">
      <c r="A90" s="193" t="s">
        <v>256</v>
      </c>
      <c r="B90" s="115"/>
      <c r="C90" s="110" t="s">
        <v>263</v>
      </c>
      <c r="D90" s="115"/>
      <c r="E90" s="115"/>
      <c r="F90" s="120"/>
      <c r="G90" s="120"/>
      <c r="H90" s="119"/>
      <c r="I90" s="120"/>
      <c r="J90" s="120"/>
      <c r="K90" s="115"/>
      <c r="L90" s="115"/>
      <c r="M90" s="115"/>
      <c r="N90" s="110"/>
      <c r="O90" s="16"/>
      <c r="P90" s="110"/>
      <c r="Q90" s="110"/>
      <c r="R90" s="110"/>
      <c r="S90" s="110"/>
      <c r="T90" s="110"/>
      <c r="U90" s="110"/>
      <c r="V90" s="110"/>
      <c r="W90" s="110"/>
      <c r="X90" s="112"/>
    </row>
    <row r="91" spans="1:256" s="117" customFormat="1" ht="12.75">
      <c r="A91" s="194" t="s">
        <v>255</v>
      </c>
      <c r="B91" s="49"/>
      <c r="C91" s="49" t="s">
        <v>262</v>
      </c>
      <c r="D91" s="49"/>
      <c r="E91" s="49"/>
      <c r="F91" s="110"/>
      <c r="G91" s="110"/>
      <c r="H91" s="110"/>
      <c r="I91" s="110"/>
      <c r="J91" s="110"/>
      <c r="K91" s="110"/>
      <c r="L91" s="110"/>
      <c r="M91" s="110"/>
      <c r="N91" s="119"/>
      <c r="O91" s="16"/>
      <c r="P91" s="119"/>
      <c r="Q91" s="119"/>
      <c r="R91" s="119"/>
      <c r="S91" s="119"/>
      <c r="T91" s="119"/>
      <c r="U91" s="119"/>
      <c r="V91" s="119"/>
      <c r="W91" s="119"/>
      <c r="X91" s="121"/>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122"/>
      <c r="CC91" s="122"/>
      <c r="CD91" s="122"/>
      <c r="CE91" s="122"/>
      <c r="CF91" s="122"/>
      <c r="CG91" s="122"/>
      <c r="CH91" s="122"/>
      <c r="CI91" s="122"/>
      <c r="CJ91" s="122"/>
      <c r="CK91" s="122"/>
      <c r="CL91" s="122"/>
      <c r="CM91" s="122"/>
      <c r="CN91" s="122"/>
      <c r="CO91" s="122"/>
      <c r="CP91" s="122"/>
      <c r="CQ91" s="122"/>
      <c r="CR91" s="122"/>
      <c r="CS91" s="122"/>
      <c r="CT91" s="122"/>
      <c r="CU91" s="122"/>
      <c r="CV91" s="122"/>
      <c r="CW91" s="122"/>
      <c r="CX91" s="122"/>
      <c r="CY91" s="122"/>
      <c r="CZ91" s="122"/>
      <c r="DA91" s="122"/>
      <c r="DB91" s="122"/>
      <c r="DC91" s="122"/>
      <c r="DD91" s="122"/>
      <c r="DE91" s="122"/>
      <c r="DF91" s="122"/>
      <c r="DG91" s="122"/>
      <c r="DH91" s="122"/>
      <c r="DI91" s="122"/>
      <c r="DJ91" s="122"/>
      <c r="DK91" s="122"/>
      <c r="DL91" s="122"/>
      <c r="DM91" s="122"/>
      <c r="DN91" s="122"/>
      <c r="DO91" s="122"/>
      <c r="DP91" s="122"/>
      <c r="DQ91" s="122"/>
      <c r="DR91" s="122"/>
      <c r="DS91" s="122"/>
      <c r="DT91" s="122"/>
      <c r="DU91" s="122"/>
      <c r="DV91" s="122"/>
      <c r="DW91" s="122"/>
      <c r="DX91" s="122"/>
      <c r="DY91" s="122"/>
      <c r="DZ91" s="122"/>
      <c r="EA91" s="122"/>
      <c r="EB91" s="122"/>
      <c r="EC91" s="122"/>
      <c r="ED91" s="122"/>
      <c r="EE91" s="122"/>
      <c r="EF91" s="122"/>
      <c r="EG91" s="122"/>
      <c r="EH91" s="122"/>
      <c r="EI91" s="122"/>
      <c r="EJ91" s="122"/>
      <c r="EK91" s="122"/>
      <c r="EL91" s="122"/>
      <c r="EM91" s="122"/>
      <c r="EN91" s="122"/>
      <c r="EO91" s="122"/>
      <c r="EP91" s="122"/>
      <c r="EQ91" s="122"/>
      <c r="ER91" s="122"/>
      <c r="ES91" s="122"/>
      <c r="ET91" s="122"/>
      <c r="EU91" s="122"/>
      <c r="EV91" s="122"/>
      <c r="EW91" s="122"/>
      <c r="EX91" s="122"/>
      <c r="EY91" s="122"/>
      <c r="EZ91" s="122"/>
      <c r="FA91" s="122"/>
      <c r="FB91" s="122"/>
      <c r="FC91" s="122"/>
      <c r="FD91" s="122"/>
      <c r="FE91" s="122"/>
      <c r="FF91" s="122"/>
      <c r="FG91" s="122"/>
      <c r="FH91" s="122"/>
      <c r="FI91" s="122"/>
      <c r="FJ91" s="122"/>
      <c r="FK91" s="122"/>
      <c r="FL91" s="122"/>
      <c r="FM91" s="122"/>
      <c r="FN91" s="122"/>
      <c r="FO91" s="122"/>
      <c r="FP91" s="122"/>
      <c r="FQ91" s="122"/>
      <c r="FR91" s="122"/>
      <c r="FS91" s="122"/>
      <c r="FT91" s="122"/>
      <c r="FU91" s="122"/>
      <c r="FV91" s="122"/>
      <c r="FW91" s="122"/>
      <c r="FX91" s="122"/>
      <c r="FY91" s="122"/>
      <c r="FZ91" s="122"/>
      <c r="GA91" s="122"/>
      <c r="GB91" s="122"/>
      <c r="GC91" s="122"/>
      <c r="GD91" s="122"/>
      <c r="GE91" s="122"/>
      <c r="GF91" s="122"/>
      <c r="GG91" s="122"/>
      <c r="GH91" s="122"/>
      <c r="GI91" s="122"/>
      <c r="GJ91" s="122"/>
      <c r="GK91" s="122"/>
      <c r="GL91" s="122"/>
      <c r="GM91" s="122"/>
      <c r="GN91" s="122"/>
      <c r="GO91" s="122"/>
      <c r="GP91" s="122"/>
      <c r="GQ91" s="122"/>
      <c r="GR91" s="122"/>
      <c r="GS91" s="122"/>
      <c r="GT91" s="122"/>
      <c r="GU91" s="122"/>
      <c r="GV91" s="122"/>
      <c r="GW91" s="122"/>
      <c r="GX91" s="122"/>
      <c r="GY91" s="122"/>
      <c r="GZ91" s="122"/>
      <c r="HA91" s="122"/>
      <c r="HB91" s="122"/>
      <c r="HC91" s="122"/>
      <c r="HD91" s="122"/>
      <c r="HE91" s="122"/>
      <c r="HF91" s="122"/>
      <c r="HG91" s="122"/>
      <c r="HH91" s="122"/>
      <c r="HI91" s="122"/>
      <c r="HJ91" s="122"/>
      <c r="HK91" s="122"/>
      <c r="HL91" s="122"/>
      <c r="HM91" s="122"/>
      <c r="HN91" s="122"/>
      <c r="HO91" s="122"/>
      <c r="HP91" s="122"/>
      <c r="HQ91" s="122"/>
      <c r="HR91" s="122"/>
      <c r="HS91" s="122"/>
      <c r="HT91" s="122"/>
      <c r="HU91" s="122"/>
      <c r="HV91" s="122"/>
      <c r="HW91" s="122"/>
      <c r="HX91" s="122"/>
      <c r="HY91" s="122"/>
      <c r="HZ91" s="122"/>
      <c r="IA91" s="122"/>
      <c r="IB91" s="122"/>
      <c r="IC91" s="122"/>
      <c r="ID91" s="122"/>
      <c r="IE91" s="122"/>
      <c r="IF91" s="122"/>
      <c r="IG91" s="122"/>
      <c r="IH91" s="122"/>
      <c r="II91" s="122"/>
      <c r="IJ91" s="122"/>
      <c r="IK91" s="122"/>
      <c r="IL91" s="122"/>
      <c r="IM91" s="122"/>
      <c r="IN91" s="122"/>
      <c r="IO91" s="122"/>
      <c r="IP91" s="122"/>
      <c r="IQ91" s="122"/>
      <c r="IR91" s="122"/>
      <c r="IS91" s="122"/>
      <c r="IT91" s="122"/>
      <c r="IU91" s="122"/>
      <c r="IV91" s="122"/>
    </row>
    <row r="92" spans="1:256" s="117" customFormat="1" ht="12.75">
      <c r="A92" s="195" t="s">
        <v>256</v>
      </c>
      <c r="B92" s="71"/>
      <c r="C92" s="71" t="s">
        <v>257</v>
      </c>
      <c r="D92" s="71"/>
      <c r="E92" s="115"/>
      <c r="F92" s="111">
        <f>110697.16+'[1]ΙΣΟΛΟΓΙΣΜΟΣ ΓΕΝΙΚΟΣ'!J90</f>
        <v>15649929.969999999</v>
      </c>
      <c r="G92" s="119"/>
      <c r="H92" s="119" t="s">
        <v>230</v>
      </c>
      <c r="I92" s="119"/>
      <c r="J92" s="119"/>
      <c r="K92" s="119"/>
      <c r="L92" s="119"/>
      <c r="M92" s="119"/>
      <c r="N92" s="119"/>
      <c r="O92" s="16"/>
      <c r="P92" s="119"/>
      <c r="Q92" s="119"/>
      <c r="R92" s="119"/>
      <c r="S92" s="119"/>
      <c r="T92" s="119"/>
      <c r="U92" s="119"/>
      <c r="V92" s="119"/>
      <c r="W92" s="119"/>
      <c r="X92" s="121"/>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c r="CJ92" s="122"/>
      <c r="CK92" s="122"/>
      <c r="CL92" s="122"/>
      <c r="CM92" s="122"/>
      <c r="CN92" s="122"/>
      <c r="CO92" s="122"/>
      <c r="CP92" s="122"/>
      <c r="CQ92" s="122"/>
      <c r="CR92" s="122"/>
      <c r="CS92" s="122"/>
      <c r="CT92" s="122"/>
      <c r="CU92" s="122"/>
      <c r="CV92" s="122"/>
      <c r="CW92" s="122"/>
      <c r="CX92" s="122"/>
      <c r="CY92" s="122"/>
      <c r="CZ92" s="122"/>
      <c r="DA92" s="122"/>
      <c r="DB92" s="122"/>
      <c r="DC92" s="122"/>
      <c r="DD92" s="122"/>
      <c r="DE92" s="122"/>
      <c r="DF92" s="122"/>
      <c r="DG92" s="122"/>
      <c r="DH92" s="122"/>
      <c r="DI92" s="122"/>
      <c r="DJ92" s="122"/>
      <c r="DK92" s="122"/>
      <c r="DL92" s="122"/>
      <c r="DM92" s="122"/>
      <c r="DN92" s="122"/>
      <c r="DO92" s="122"/>
      <c r="DP92" s="122"/>
      <c r="DQ92" s="122"/>
      <c r="DR92" s="122"/>
      <c r="DS92" s="122"/>
      <c r="DT92" s="122"/>
      <c r="DU92" s="122"/>
      <c r="DV92" s="122"/>
      <c r="DW92" s="122"/>
      <c r="DX92" s="122"/>
      <c r="DY92" s="122"/>
      <c r="DZ92" s="122"/>
      <c r="EA92" s="122"/>
      <c r="EB92" s="122"/>
      <c r="EC92" s="122"/>
      <c r="ED92" s="122"/>
      <c r="EE92" s="122"/>
      <c r="EF92" s="122"/>
      <c r="EG92" s="122"/>
      <c r="EH92" s="122"/>
      <c r="EI92" s="122"/>
      <c r="EJ92" s="122"/>
      <c r="EK92" s="122"/>
      <c r="EL92" s="122"/>
      <c r="EM92" s="122"/>
      <c r="EN92" s="122"/>
      <c r="EO92" s="122"/>
      <c r="EP92" s="122"/>
      <c r="EQ92" s="122"/>
      <c r="ER92" s="122"/>
      <c r="ES92" s="122"/>
      <c r="ET92" s="122"/>
      <c r="EU92" s="122"/>
      <c r="EV92" s="122"/>
      <c r="EW92" s="122"/>
      <c r="EX92" s="122"/>
      <c r="EY92" s="122"/>
      <c r="EZ92" s="122"/>
      <c r="FA92" s="122"/>
      <c r="FB92" s="122"/>
      <c r="FC92" s="122"/>
      <c r="FD92" s="122"/>
      <c r="FE92" s="122"/>
      <c r="FF92" s="122"/>
      <c r="FG92" s="122"/>
      <c r="FH92" s="122"/>
      <c r="FI92" s="122"/>
      <c r="FJ92" s="122"/>
      <c r="FK92" s="122"/>
      <c r="FL92" s="122"/>
      <c r="FM92" s="122"/>
      <c r="FN92" s="122"/>
      <c r="FO92" s="122"/>
      <c r="FP92" s="122"/>
      <c r="FQ92" s="122"/>
      <c r="FR92" s="122"/>
      <c r="FS92" s="122"/>
      <c r="FT92" s="122"/>
      <c r="FU92" s="122"/>
      <c r="FV92" s="122"/>
      <c r="FW92" s="122"/>
      <c r="FX92" s="122"/>
      <c r="FY92" s="122"/>
      <c r="FZ92" s="122"/>
      <c r="GA92" s="122"/>
      <c r="GB92" s="122"/>
      <c r="GC92" s="122"/>
      <c r="GD92" s="122"/>
      <c r="GE92" s="122"/>
      <c r="GF92" s="122"/>
      <c r="GG92" s="122"/>
      <c r="GH92" s="122"/>
      <c r="GI92" s="122"/>
      <c r="GJ92" s="122"/>
      <c r="GK92" s="122"/>
      <c r="GL92" s="122"/>
      <c r="GM92" s="122"/>
      <c r="GN92" s="122"/>
      <c r="GO92" s="122"/>
      <c r="GP92" s="122"/>
      <c r="GQ92" s="122"/>
      <c r="GR92" s="122"/>
      <c r="GS92" s="122"/>
      <c r="GT92" s="122"/>
      <c r="GU92" s="122"/>
      <c r="GV92" s="122"/>
      <c r="GW92" s="122"/>
      <c r="GX92" s="122"/>
      <c r="GY92" s="122"/>
      <c r="GZ92" s="122"/>
      <c r="HA92" s="122"/>
      <c r="HB92" s="122"/>
      <c r="HC92" s="122"/>
      <c r="HD92" s="122"/>
      <c r="HE92" s="122"/>
      <c r="HF92" s="122"/>
      <c r="HG92" s="122"/>
      <c r="HH92" s="122"/>
      <c r="HI92" s="122"/>
      <c r="HJ92" s="122"/>
      <c r="HK92" s="122"/>
      <c r="HL92" s="122"/>
      <c r="HM92" s="122"/>
      <c r="HN92" s="122"/>
      <c r="HO92" s="122"/>
      <c r="HP92" s="122"/>
      <c r="HQ92" s="122"/>
      <c r="HR92" s="122"/>
      <c r="HS92" s="122"/>
      <c r="HT92" s="122"/>
      <c r="HU92" s="122"/>
      <c r="HV92" s="122"/>
      <c r="HW92" s="122"/>
      <c r="HX92" s="122"/>
      <c r="HY92" s="122"/>
      <c r="HZ92" s="122"/>
      <c r="IA92" s="122"/>
      <c r="IB92" s="122"/>
      <c r="IC92" s="122"/>
      <c r="ID92" s="122"/>
      <c r="IE92" s="122"/>
      <c r="IF92" s="122"/>
      <c r="IG92" s="122"/>
      <c r="IH92" s="122"/>
      <c r="II92" s="122"/>
      <c r="IJ92" s="122"/>
      <c r="IK92" s="122"/>
      <c r="IL92" s="122"/>
      <c r="IM92" s="122"/>
      <c r="IN92" s="122"/>
      <c r="IO92" s="122"/>
      <c r="IP92" s="122"/>
      <c r="IQ92" s="122"/>
      <c r="IR92" s="122"/>
      <c r="IS92" s="122"/>
      <c r="IT92" s="122"/>
      <c r="IU92" s="122"/>
      <c r="IV92" s="122"/>
    </row>
    <row r="93" spans="1:256" s="117" customFormat="1" ht="12.75">
      <c r="A93" s="195" t="s">
        <v>255</v>
      </c>
      <c r="B93" s="71"/>
      <c r="C93" s="71" t="s">
        <v>258</v>
      </c>
      <c r="D93" s="71"/>
      <c r="E93" s="115"/>
      <c r="F93" s="111">
        <f>H99-F92</f>
        <v>8523334.66</v>
      </c>
      <c r="G93" s="119"/>
      <c r="H93" s="119"/>
      <c r="I93" s="119"/>
      <c r="J93" s="119"/>
      <c r="K93" s="119"/>
      <c r="L93" s="119"/>
      <c r="M93" s="119"/>
      <c r="N93" s="119"/>
      <c r="O93" s="16"/>
      <c r="P93" s="119"/>
      <c r="Q93" s="119"/>
      <c r="R93" s="119"/>
      <c r="S93" s="119"/>
      <c r="T93" s="119"/>
      <c r="U93" s="119"/>
      <c r="V93" s="119"/>
      <c r="W93" s="119"/>
      <c r="X93" s="121"/>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2"/>
      <c r="BY93" s="122"/>
      <c r="BZ93" s="122"/>
      <c r="CA93" s="122"/>
      <c r="CB93" s="122"/>
      <c r="CC93" s="122"/>
      <c r="CD93" s="122"/>
      <c r="CE93" s="122"/>
      <c r="CF93" s="122"/>
      <c r="CG93" s="122"/>
      <c r="CH93" s="122"/>
      <c r="CI93" s="122"/>
      <c r="CJ93" s="122"/>
      <c r="CK93" s="122"/>
      <c r="CL93" s="122"/>
      <c r="CM93" s="122"/>
      <c r="CN93" s="122"/>
      <c r="CO93" s="122"/>
      <c r="CP93" s="122"/>
      <c r="CQ93" s="122"/>
      <c r="CR93" s="122"/>
      <c r="CS93" s="122"/>
      <c r="CT93" s="122"/>
      <c r="CU93" s="122"/>
      <c r="CV93" s="122"/>
      <c r="CW93" s="122"/>
      <c r="CX93" s="122"/>
      <c r="CY93" s="122"/>
      <c r="CZ93" s="122"/>
      <c r="DA93" s="122"/>
      <c r="DB93" s="122"/>
      <c r="DC93" s="122"/>
      <c r="DD93" s="122"/>
      <c r="DE93" s="122"/>
      <c r="DF93" s="122"/>
      <c r="DG93" s="122"/>
      <c r="DH93" s="122"/>
      <c r="DI93" s="122"/>
      <c r="DJ93" s="122"/>
      <c r="DK93" s="122"/>
      <c r="DL93" s="122"/>
      <c r="DM93" s="122"/>
      <c r="DN93" s="122"/>
      <c r="DO93" s="122"/>
      <c r="DP93" s="122"/>
      <c r="DQ93" s="122"/>
      <c r="DR93" s="122"/>
      <c r="DS93" s="122"/>
      <c r="DT93" s="122"/>
      <c r="DU93" s="122"/>
      <c r="DV93" s="122"/>
      <c r="DW93" s="122"/>
      <c r="DX93" s="122"/>
      <c r="DY93" s="122"/>
      <c r="DZ93" s="122"/>
      <c r="EA93" s="122"/>
      <c r="EB93" s="122"/>
      <c r="EC93" s="122"/>
      <c r="ED93" s="122"/>
      <c r="EE93" s="122"/>
      <c r="EF93" s="122"/>
      <c r="EG93" s="122"/>
      <c r="EH93" s="122"/>
      <c r="EI93" s="122"/>
      <c r="EJ93" s="122"/>
      <c r="EK93" s="122"/>
      <c r="EL93" s="122"/>
      <c r="EM93" s="122"/>
      <c r="EN93" s="122"/>
      <c r="EO93" s="122"/>
      <c r="EP93" s="122"/>
      <c r="EQ93" s="122"/>
      <c r="ER93" s="122"/>
      <c r="ES93" s="122"/>
      <c r="ET93" s="122"/>
      <c r="EU93" s="122"/>
      <c r="EV93" s="122"/>
      <c r="EW93" s="122"/>
      <c r="EX93" s="122"/>
      <c r="EY93" s="122"/>
      <c r="EZ93" s="122"/>
      <c r="FA93" s="122"/>
      <c r="FB93" s="122"/>
      <c r="FC93" s="122"/>
      <c r="FD93" s="122"/>
      <c r="FE93" s="122"/>
      <c r="FF93" s="122"/>
      <c r="FG93" s="122"/>
      <c r="FH93" s="122"/>
      <c r="FI93" s="122"/>
      <c r="FJ93" s="122"/>
      <c r="FK93" s="122"/>
      <c r="FL93" s="122"/>
      <c r="FM93" s="122"/>
      <c r="FN93" s="122"/>
      <c r="FO93" s="122"/>
      <c r="FP93" s="122"/>
      <c r="FQ93" s="122"/>
      <c r="FR93" s="122"/>
      <c r="FS93" s="122"/>
      <c r="FT93" s="122"/>
      <c r="FU93" s="122"/>
      <c r="FV93" s="122"/>
      <c r="FW93" s="122"/>
      <c r="FX93" s="122"/>
      <c r="FY93" s="122"/>
      <c r="FZ93" s="122"/>
      <c r="GA93" s="122"/>
      <c r="GB93" s="122"/>
      <c r="GC93" s="122"/>
      <c r="GD93" s="122"/>
      <c r="GE93" s="122"/>
      <c r="GF93" s="122"/>
      <c r="GG93" s="122"/>
      <c r="GH93" s="122"/>
      <c r="GI93" s="122"/>
      <c r="GJ93" s="122"/>
      <c r="GK93" s="122"/>
      <c r="GL93" s="122"/>
      <c r="GM93" s="122"/>
      <c r="GN93" s="122"/>
      <c r="GO93" s="122"/>
      <c r="GP93" s="122"/>
      <c r="GQ93" s="122"/>
      <c r="GR93" s="122"/>
      <c r="GS93" s="122"/>
      <c r="GT93" s="122"/>
      <c r="GU93" s="122"/>
      <c r="GV93" s="122"/>
      <c r="GW93" s="122"/>
      <c r="GX93" s="122"/>
      <c r="GY93" s="122"/>
      <c r="GZ93" s="122"/>
      <c r="HA93" s="122"/>
      <c r="HB93" s="122"/>
      <c r="HC93" s="122"/>
      <c r="HD93" s="122"/>
      <c r="HE93" s="122"/>
      <c r="HF93" s="122"/>
      <c r="HG93" s="122"/>
      <c r="HH93" s="122"/>
      <c r="HI93" s="122"/>
      <c r="HJ93" s="122"/>
      <c r="HK93" s="122"/>
      <c r="HL93" s="122"/>
      <c r="HM93" s="122"/>
      <c r="HN93" s="122"/>
      <c r="HO93" s="122"/>
      <c r="HP93" s="122"/>
      <c r="HQ93" s="122"/>
      <c r="HR93" s="122"/>
      <c r="HS93" s="122"/>
      <c r="HT93" s="122"/>
      <c r="HU93" s="122"/>
      <c r="HV93" s="122"/>
      <c r="HW93" s="122"/>
      <c r="HX93" s="122"/>
      <c r="HY93" s="122"/>
      <c r="HZ93" s="122"/>
      <c r="IA93" s="122"/>
      <c r="IB93" s="122"/>
      <c r="IC93" s="122"/>
      <c r="ID93" s="122"/>
      <c r="IE93" s="122"/>
      <c r="IF93" s="122"/>
      <c r="IG93" s="122"/>
      <c r="IH93" s="122"/>
      <c r="II93" s="122"/>
      <c r="IJ93" s="122"/>
      <c r="IK93" s="122"/>
      <c r="IL93" s="122"/>
      <c r="IM93" s="122"/>
      <c r="IN93" s="122"/>
      <c r="IO93" s="122"/>
      <c r="IP93" s="122"/>
      <c r="IQ93" s="122"/>
      <c r="IR93" s="122"/>
      <c r="IS93" s="122"/>
      <c r="IT93" s="122"/>
      <c r="IU93" s="122"/>
      <c r="IV93" s="122"/>
    </row>
    <row r="94" spans="1:24" s="117" customFormat="1" ht="13.5" thickBot="1">
      <c r="A94" s="114"/>
      <c r="B94" s="115"/>
      <c r="C94" s="123" t="s">
        <v>231</v>
      </c>
      <c r="D94" s="119"/>
      <c r="E94" s="115"/>
      <c r="F94" s="198">
        <f>SUM(F92:F93)</f>
        <v>24173264.63</v>
      </c>
      <c r="G94" s="119"/>
      <c r="H94" s="119"/>
      <c r="I94" s="119"/>
      <c r="J94" s="119"/>
      <c r="K94" s="119"/>
      <c r="L94" s="119"/>
      <c r="M94" s="119"/>
      <c r="N94" s="115"/>
      <c r="O94" s="16"/>
      <c r="P94" s="115"/>
      <c r="Q94" s="115"/>
      <c r="R94" s="115"/>
      <c r="S94" s="115"/>
      <c r="T94" s="115"/>
      <c r="U94" s="115"/>
      <c r="V94" s="115"/>
      <c r="W94" s="115"/>
      <c r="X94" s="116"/>
    </row>
    <row r="95" spans="1:26" ht="14.25" thickBot="1" thickTop="1">
      <c r="A95" s="124"/>
      <c r="B95" s="125"/>
      <c r="C95" s="205" t="s">
        <v>137</v>
      </c>
      <c r="D95" s="205"/>
      <c r="E95" s="205"/>
      <c r="F95" s="205"/>
      <c r="G95" s="205"/>
      <c r="H95" s="205"/>
      <c r="I95" s="205"/>
      <c r="J95" s="205"/>
      <c r="K95" s="205"/>
      <c r="L95" s="205"/>
      <c r="M95" s="205"/>
      <c r="N95" s="206"/>
      <c r="O95" s="16"/>
      <c r="P95" s="126"/>
      <c r="Q95" s="127"/>
      <c r="R95" s="207"/>
      <c r="S95" s="207"/>
      <c r="T95" s="207"/>
      <c r="U95" s="207"/>
      <c r="V95" s="207"/>
      <c r="W95" s="207"/>
      <c r="X95" s="128"/>
      <c r="Z95" s="18"/>
    </row>
    <row r="96" spans="1:26" ht="12.75">
      <c r="A96" s="57"/>
      <c r="B96" s="31"/>
      <c r="C96" s="13"/>
      <c r="D96" s="13"/>
      <c r="E96" s="13"/>
      <c r="F96" s="13"/>
      <c r="G96" s="13"/>
      <c r="H96" s="13"/>
      <c r="I96" s="13"/>
      <c r="J96" s="13"/>
      <c r="K96" s="13"/>
      <c r="L96" s="13"/>
      <c r="M96" s="13"/>
      <c r="N96" s="129"/>
      <c r="O96" s="16"/>
      <c r="P96" s="75"/>
      <c r="Q96" s="92"/>
      <c r="R96" s="56"/>
      <c r="S96" s="56"/>
      <c r="T96" s="86"/>
      <c r="U96" s="86"/>
      <c r="V96" s="86"/>
      <c r="W96" s="86"/>
      <c r="X96" s="88"/>
      <c r="Z96" s="18"/>
    </row>
    <row r="97" spans="1:26" ht="12.75">
      <c r="A97" s="57"/>
      <c r="B97" s="31"/>
      <c r="C97" s="13"/>
      <c r="D97" s="18"/>
      <c r="E97" s="18"/>
      <c r="F97" s="83" t="s">
        <v>242</v>
      </c>
      <c r="G97" s="18"/>
      <c r="H97" s="18"/>
      <c r="I97" s="18"/>
      <c r="J97" s="18"/>
      <c r="K97" s="18"/>
      <c r="L97" s="3" t="s">
        <v>7</v>
      </c>
      <c r="M97" s="18"/>
      <c r="N97" s="18"/>
      <c r="O97" s="16"/>
      <c r="P97" s="75"/>
      <c r="Q97" s="92"/>
      <c r="R97" s="18"/>
      <c r="S97" s="18"/>
      <c r="T97" s="18"/>
      <c r="U97" s="18"/>
      <c r="V97" s="18"/>
      <c r="W97" s="18"/>
      <c r="X97" s="88"/>
      <c r="Z97" s="18"/>
    </row>
    <row r="98" spans="1:26" ht="12.75">
      <c r="A98" s="100" t="s">
        <v>72</v>
      </c>
      <c r="B98" s="31"/>
      <c r="C98" s="6" t="s">
        <v>141</v>
      </c>
      <c r="D98" s="18"/>
      <c r="E98" s="18"/>
      <c r="F98" s="18"/>
      <c r="G98" s="18"/>
      <c r="H98" s="18"/>
      <c r="I98" s="18"/>
      <c r="J98" s="18"/>
      <c r="K98" s="18"/>
      <c r="L98" s="18"/>
      <c r="M98" s="18"/>
      <c r="N98" s="18"/>
      <c r="O98" s="16"/>
      <c r="P98" s="75"/>
      <c r="Q98" s="92"/>
      <c r="R98" s="18"/>
      <c r="S98" s="18"/>
      <c r="T98" s="130"/>
      <c r="U98" s="18"/>
      <c r="V98" s="18"/>
      <c r="W98" s="18"/>
      <c r="X98" s="88"/>
      <c r="Z98" s="18"/>
    </row>
    <row r="99" spans="1:26" ht="12.75">
      <c r="A99" s="57"/>
      <c r="B99" s="31"/>
      <c r="C99" s="31" t="s">
        <v>144</v>
      </c>
      <c r="D99" s="18"/>
      <c r="E99" s="18"/>
      <c r="F99" s="18"/>
      <c r="G99" s="18"/>
      <c r="H99" s="18">
        <f>'[1]ενοποιηση'!V100</f>
        <v>24173264.63</v>
      </c>
      <c r="I99" s="18"/>
      <c r="J99" s="18"/>
      <c r="K99" s="18"/>
      <c r="L99" s="18"/>
      <c r="M99" s="18"/>
      <c r="N99" s="18">
        <v>21315797.139999997</v>
      </c>
      <c r="O99" s="16"/>
      <c r="P99" s="75"/>
      <c r="Q99" s="92"/>
      <c r="R99" s="18"/>
      <c r="S99" s="18"/>
      <c r="T99" s="18"/>
      <c r="U99" s="18"/>
      <c r="V99" s="18"/>
      <c r="W99" s="18"/>
      <c r="X99" s="88"/>
      <c r="Z99" s="18"/>
    </row>
    <row r="100" spans="1:24" ht="12.75">
      <c r="A100" s="131" t="s">
        <v>146</v>
      </c>
      <c r="B100" s="31"/>
      <c r="C100" s="31" t="s">
        <v>147</v>
      </c>
      <c r="D100" s="18"/>
      <c r="E100" s="18"/>
      <c r="F100" s="18"/>
      <c r="G100" s="18"/>
      <c r="H100" s="15">
        <f>'[1]ενοποιηση'!V101</f>
        <v>18559478.630000003</v>
      </c>
      <c r="I100" s="19"/>
      <c r="J100" s="18"/>
      <c r="K100" s="18"/>
      <c r="L100" s="18"/>
      <c r="M100" s="18"/>
      <c r="N100" s="15">
        <v>16800752.26</v>
      </c>
      <c r="O100" s="16"/>
      <c r="P100" s="75"/>
      <c r="Q100" s="92"/>
      <c r="R100" s="18"/>
      <c r="S100" s="18"/>
      <c r="T100" s="18"/>
      <c r="U100" s="18"/>
      <c r="V100" s="18"/>
      <c r="W100" s="18"/>
      <c r="X100" s="88"/>
    </row>
    <row r="101" spans="1:24" ht="12.75">
      <c r="A101" s="100" t="s">
        <v>148</v>
      </c>
      <c r="B101" s="31"/>
      <c r="D101" s="18"/>
      <c r="E101" s="18"/>
      <c r="F101" s="18"/>
      <c r="G101" s="18"/>
      <c r="H101" s="18">
        <f>H99-H100</f>
        <v>5613785.999999996</v>
      </c>
      <c r="I101" s="18"/>
      <c r="J101" s="18"/>
      <c r="K101" s="18"/>
      <c r="L101" s="18"/>
      <c r="M101" s="18"/>
      <c r="N101" s="18">
        <f>N99-N100</f>
        <v>4515044.879999995</v>
      </c>
      <c r="O101" s="16"/>
      <c r="P101" s="75"/>
      <c r="Q101" s="92"/>
      <c r="R101" s="19"/>
      <c r="S101" s="19"/>
      <c r="T101" s="18"/>
      <c r="U101" s="18"/>
      <c r="V101" s="18"/>
      <c r="W101" s="18"/>
      <c r="X101" s="88"/>
    </row>
    <row r="102" spans="1:24" ht="12.75">
      <c r="A102" s="131" t="s">
        <v>149</v>
      </c>
      <c r="B102" s="31"/>
      <c r="C102" s="31" t="s">
        <v>150</v>
      </c>
      <c r="D102" s="18"/>
      <c r="E102" s="18"/>
      <c r="F102" s="18"/>
      <c r="G102" s="18"/>
      <c r="H102" s="15">
        <f>'[1]ενοποιηση'!V103</f>
        <v>434584.9799999999</v>
      </c>
      <c r="I102" s="19"/>
      <c r="J102" s="18"/>
      <c r="K102" s="18"/>
      <c r="L102" s="18"/>
      <c r="M102" s="18"/>
      <c r="N102" s="15">
        <v>626438.38</v>
      </c>
      <c r="O102" s="16"/>
      <c r="P102" s="75"/>
      <c r="Q102" s="92"/>
      <c r="R102" s="18"/>
      <c r="S102" s="18"/>
      <c r="T102" s="18"/>
      <c r="U102" s="18"/>
      <c r="V102" s="18"/>
      <c r="W102" s="18"/>
      <c r="X102" s="88"/>
    </row>
    <row r="103" spans="1:24" ht="12.75">
      <c r="A103" s="131"/>
      <c r="B103" s="31"/>
      <c r="D103" s="18"/>
      <c r="E103" s="18"/>
      <c r="F103" s="18"/>
      <c r="G103" s="18"/>
      <c r="H103" s="18">
        <f>SUM(H101:H102)</f>
        <v>6048370.979999996</v>
      </c>
      <c r="I103" s="18"/>
      <c r="J103" s="18"/>
      <c r="K103" s="18"/>
      <c r="L103" s="18"/>
      <c r="M103" s="18"/>
      <c r="N103" s="18">
        <f>SUM(N101:N102)</f>
        <v>5141483.259999995</v>
      </c>
      <c r="O103" s="16"/>
      <c r="P103" s="75"/>
      <c r="Q103" s="92"/>
      <c r="R103" s="18"/>
      <c r="S103" s="18"/>
      <c r="T103" s="18"/>
      <c r="U103" s="18"/>
      <c r="V103" s="18"/>
      <c r="W103" s="18"/>
      <c r="X103" s="88"/>
    </row>
    <row r="104" spans="1:24" ht="12.75">
      <c r="A104" s="57"/>
      <c r="B104" s="31"/>
      <c r="C104" s="48" t="s">
        <v>152</v>
      </c>
      <c r="D104" s="18"/>
      <c r="E104" s="18"/>
      <c r="F104" s="18"/>
      <c r="G104" s="18"/>
      <c r="H104" s="18"/>
      <c r="I104" s="18"/>
      <c r="J104" s="18"/>
      <c r="K104" s="18"/>
      <c r="L104" s="18"/>
      <c r="M104" s="18"/>
      <c r="N104" s="18"/>
      <c r="O104" s="16"/>
      <c r="P104" s="75"/>
      <c r="Q104" s="92"/>
      <c r="R104" s="18"/>
      <c r="S104" s="18"/>
      <c r="T104" s="18"/>
      <c r="U104" s="18"/>
      <c r="V104" s="18"/>
      <c r="W104" s="18"/>
      <c r="X104" s="88"/>
    </row>
    <row r="105" spans="1:24" ht="12.75">
      <c r="A105" s="66" t="s">
        <v>146</v>
      </c>
      <c r="B105" s="55" t="s">
        <v>19</v>
      </c>
      <c r="C105" s="31" t="s">
        <v>153</v>
      </c>
      <c r="D105" s="18"/>
      <c r="E105" s="18"/>
      <c r="F105" s="18">
        <f>'[1]ενοποιηση'!T106</f>
        <v>4376885.52</v>
      </c>
      <c r="G105" s="18"/>
      <c r="H105" s="18"/>
      <c r="I105" s="18"/>
      <c r="J105" s="18"/>
      <c r="K105" s="18"/>
      <c r="L105" s="18">
        <v>4677046.13</v>
      </c>
      <c r="M105" s="18"/>
      <c r="N105" s="18"/>
      <c r="O105" s="16"/>
      <c r="P105" s="75"/>
      <c r="Q105" s="92"/>
      <c r="R105" s="18"/>
      <c r="S105" s="18"/>
      <c r="T105" s="18"/>
      <c r="U105" s="18"/>
      <c r="V105" s="18"/>
      <c r="W105" s="18"/>
      <c r="X105" s="88"/>
    </row>
    <row r="106" spans="1:24" ht="12.75">
      <c r="A106" s="57"/>
      <c r="B106" s="55" t="s">
        <v>36</v>
      </c>
      <c r="C106" s="31" t="s">
        <v>154</v>
      </c>
      <c r="D106" s="18"/>
      <c r="E106" s="18"/>
      <c r="F106" s="18">
        <f>'[1]ενοποιηση'!T107</f>
        <v>452454.75</v>
      </c>
      <c r="G106" s="18"/>
      <c r="H106" s="18"/>
      <c r="I106" s="18"/>
      <c r="J106" s="18"/>
      <c r="K106" s="18"/>
      <c r="L106" s="18">
        <v>521187.31</v>
      </c>
      <c r="M106" s="18"/>
      <c r="N106" s="18"/>
      <c r="O106" s="16"/>
      <c r="P106" s="75"/>
      <c r="Q106" s="92"/>
      <c r="R106" s="18"/>
      <c r="S106" s="18"/>
      <c r="T106" s="18"/>
      <c r="U106" s="18"/>
      <c r="V106" s="18"/>
      <c r="W106" s="18"/>
      <c r="X106" s="88"/>
    </row>
    <row r="107" spans="1:24" ht="12.75">
      <c r="A107" s="57"/>
      <c r="B107" s="55" t="s">
        <v>41</v>
      </c>
      <c r="C107" s="31" t="s">
        <v>156</v>
      </c>
      <c r="D107" s="18"/>
      <c r="E107" s="18"/>
      <c r="F107" s="15">
        <f>'[1]ενοποιηση'!T108</f>
        <v>3166301.15</v>
      </c>
      <c r="G107" s="18"/>
      <c r="H107" s="15">
        <f>ROUND(SUM(F105:F107),2)</f>
        <v>7995641.42</v>
      </c>
      <c r="I107" s="19"/>
      <c r="J107" s="18"/>
      <c r="K107" s="18"/>
      <c r="L107" s="15">
        <v>3675883.36</v>
      </c>
      <c r="M107" s="18"/>
      <c r="N107" s="103">
        <f>ROUND(SUM(L105:L107),2)+0.01</f>
        <v>8874116.81</v>
      </c>
      <c r="O107" s="88"/>
      <c r="P107" s="75"/>
      <c r="Q107" s="92"/>
      <c r="R107" s="18"/>
      <c r="S107" s="18"/>
      <c r="T107" s="19"/>
      <c r="U107" s="18"/>
      <c r="V107" s="18"/>
      <c r="W107" s="18"/>
      <c r="X107" s="88"/>
    </row>
    <row r="108" spans="1:24" ht="12.75">
      <c r="A108" s="132" t="s">
        <v>209</v>
      </c>
      <c r="B108" s="55"/>
      <c r="D108" s="18"/>
      <c r="E108" s="18"/>
      <c r="F108" s="18"/>
      <c r="G108" s="18"/>
      <c r="H108" s="18">
        <f>ROUND(H103-H107,2)</f>
        <v>-1947270.44</v>
      </c>
      <c r="I108" s="19"/>
      <c r="J108" s="18"/>
      <c r="K108" s="18"/>
      <c r="L108" s="18"/>
      <c r="M108" s="18"/>
      <c r="N108" s="18">
        <f>ROUND(N103-N107,2)</f>
        <v>-3732633.55</v>
      </c>
      <c r="O108" s="16"/>
      <c r="P108" s="75"/>
      <c r="Q108" s="92"/>
      <c r="R108" s="18"/>
      <c r="S108" s="18"/>
      <c r="T108" s="18"/>
      <c r="U108" s="18"/>
      <c r="V108" s="18"/>
      <c r="W108" s="18"/>
      <c r="X108" s="88"/>
    </row>
    <row r="109" spans="1:24" ht="12.75">
      <c r="A109" s="66" t="s">
        <v>158</v>
      </c>
      <c r="B109" s="55"/>
      <c r="D109" s="18"/>
      <c r="E109" s="18"/>
      <c r="F109" s="18"/>
      <c r="G109" s="18"/>
      <c r="H109" s="18"/>
      <c r="I109" s="19"/>
      <c r="J109" s="18"/>
      <c r="K109" s="18"/>
      <c r="L109" s="18"/>
      <c r="M109" s="18"/>
      <c r="N109" s="18"/>
      <c r="O109" s="16"/>
      <c r="P109" s="75"/>
      <c r="Q109" s="92"/>
      <c r="R109" s="18"/>
      <c r="S109" s="18"/>
      <c r="T109" s="18"/>
      <c r="U109" s="18"/>
      <c r="V109" s="18"/>
      <c r="W109" s="18"/>
      <c r="X109" s="88"/>
    </row>
    <row r="110" spans="1:24" ht="12.75">
      <c r="A110" s="66"/>
      <c r="B110" s="55" t="s">
        <v>19</v>
      </c>
      <c r="C110" s="31" t="s">
        <v>159</v>
      </c>
      <c r="D110" s="18">
        <f>'[1]ενοποιηση'!R112</f>
        <v>4960.41</v>
      </c>
      <c r="E110" s="18"/>
      <c r="F110" s="18"/>
      <c r="G110" s="18"/>
      <c r="H110" s="18"/>
      <c r="I110" s="19"/>
      <c r="J110" s="18">
        <v>0</v>
      </c>
      <c r="K110" s="18"/>
      <c r="L110" s="18"/>
      <c r="M110" s="18"/>
      <c r="N110" s="18"/>
      <c r="O110" s="16"/>
      <c r="P110" s="75"/>
      <c r="Q110" s="92"/>
      <c r="R110" s="18"/>
      <c r="S110" s="18"/>
      <c r="T110" s="18"/>
      <c r="U110" s="18"/>
      <c r="V110" s="18"/>
      <c r="W110" s="18"/>
      <c r="X110" s="88"/>
    </row>
    <row r="111" spans="1:24" ht="12.75">
      <c r="A111" s="57"/>
      <c r="B111" s="55" t="s">
        <v>241</v>
      </c>
      <c r="C111" s="31" t="s">
        <v>232</v>
      </c>
      <c r="D111" s="18">
        <f>'[1]ενοποιηση'!R111</f>
        <v>0</v>
      </c>
      <c r="E111" s="18"/>
      <c r="F111" s="18"/>
      <c r="G111" s="18"/>
      <c r="H111" s="18"/>
      <c r="I111" s="19"/>
      <c r="J111" s="18">
        <v>184432.54</v>
      </c>
      <c r="K111" s="18"/>
      <c r="L111" s="18"/>
      <c r="M111" s="18"/>
      <c r="N111" s="18"/>
      <c r="O111" s="16"/>
      <c r="P111" s="75"/>
      <c r="Q111" s="92"/>
      <c r="R111" s="18"/>
      <c r="S111" s="18"/>
      <c r="T111" s="18"/>
      <c r="U111" s="18"/>
      <c r="V111" s="18"/>
      <c r="W111" s="18"/>
      <c r="X111" s="88"/>
    </row>
    <row r="112" spans="1:24" ht="12.75">
      <c r="A112" s="57"/>
      <c r="B112" s="55" t="s">
        <v>36</v>
      </c>
      <c r="C112" s="31" t="s">
        <v>160</v>
      </c>
      <c r="D112" s="18">
        <v>0</v>
      </c>
      <c r="E112" s="18"/>
      <c r="F112" s="18"/>
      <c r="G112" s="18"/>
      <c r="H112" s="18"/>
      <c r="I112" s="19"/>
      <c r="J112" s="18">
        <v>9215.21</v>
      </c>
      <c r="K112" s="18"/>
      <c r="L112" s="18"/>
      <c r="M112" s="18"/>
      <c r="N112" s="18"/>
      <c r="O112" s="16"/>
      <c r="P112" s="75"/>
      <c r="Q112" s="92"/>
      <c r="R112" s="18"/>
      <c r="S112" s="18"/>
      <c r="T112" s="18"/>
      <c r="U112" s="18"/>
      <c r="V112" s="18"/>
      <c r="W112" s="18"/>
      <c r="X112" s="88"/>
    </row>
    <row r="113" spans="1:24" ht="12.75">
      <c r="A113" s="57"/>
      <c r="B113" s="55" t="s">
        <v>41</v>
      </c>
      <c r="C113" s="31" t="s">
        <v>161</v>
      </c>
      <c r="D113" s="18">
        <f>'[1]ενοποιηση'!R113</f>
        <v>18351.58</v>
      </c>
      <c r="E113" s="18"/>
      <c r="F113" s="18"/>
      <c r="G113" s="18"/>
      <c r="H113" s="18"/>
      <c r="I113" s="18"/>
      <c r="J113" s="18">
        <v>557066.28</v>
      </c>
      <c r="K113" s="18"/>
      <c r="L113" s="18"/>
      <c r="M113" s="18"/>
      <c r="N113" s="18"/>
      <c r="O113" s="16"/>
      <c r="P113" s="75"/>
      <c r="Q113" s="92"/>
      <c r="R113" s="18"/>
      <c r="S113" s="18"/>
      <c r="T113" s="18"/>
      <c r="U113" s="18"/>
      <c r="V113" s="18"/>
      <c r="W113" s="18"/>
      <c r="X113" s="88"/>
    </row>
    <row r="114" spans="1:24" ht="12.75">
      <c r="A114" s="57"/>
      <c r="B114" s="55" t="s">
        <v>23</v>
      </c>
      <c r="C114" s="31" t="s">
        <v>247</v>
      </c>
      <c r="D114" s="15">
        <f>'[1]ενοποιηση'!R114</f>
        <v>7121.72</v>
      </c>
      <c r="E114" s="18"/>
      <c r="F114" s="15">
        <f>ROUND(SUM(D110:D114),2)</f>
        <v>30433.71</v>
      </c>
      <c r="G114" s="18"/>
      <c r="H114" s="18"/>
      <c r="I114" s="18"/>
      <c r="J114" s="15">
        <v>75656.13</v>
      </c>
      <c r="K114" s="18"/>
      <c r="L114" s="15">
        <f>ROUND(SUM(J111:J114),2)</f>
        <v>826370.16</v>
      </c>
      <c r="M114" s="18"/>
      <c r="N114" s="18"/>
      <c r="O114" s="16"/>
      <c r="P114" s="75"/>
      <c r="Q114" s="92"/>
      <c r="R114" s="18"/>
      <c r="S114" s="18"/>
      <c r="T114" s="18"/>
      <c r="U114" s="18"/>
      <c r="V114" s="18"/>
      <c r="W114" s="18"/>
      <c r="X114" s="88"/>
    </row>
    <row r="115" spans="1:24" ht="12.75">
      <c r="A115" s="57"/>
      <c r="B115" s="55"/>
      <c r="D115" s="18"/>
      <c r="E115" s="18"/>
      <c r="F115" s="18"/>
      <c r="G115" s="18"/>
      <c r="H115" s="18"/>
      <c r="I115" s="18"/>
      <c r="J115" s="18"/>
      <c r="K115" s="18"/>
      <c r="L115" s="18"/>
      <c r="M115" s="18"/>
      <c r="N115" s="18"/>
      <c r="O115" s="16"/>
      <c r="P115" s="75"/>
      <c r="Q115" s="92"/>
      <c r="R115" s="18"/>
      <c r="S115" s="18"/>
      <c r="T115" s="18"/>
      <c r="U115" s="18"/>
      <c r="V115" s="18"/>
      <c r="W115" s="18"/>
      <c r="X115" s="88"/>
    </row>
    <row r="116" spans="1:24" ht="12.75">
      <c r="A116" s="66" t="s">
        <v>146</v>
      </c>
      <c r="B116" s="55"/>
      <c r="D116" s="18"/>
      <c r="E116" s="18"/>
      <c r="F116" s="18"/>
      <c r="G116" s="18"/>
      <c r="H116" s="18"/>
      <c r="I116" s="18"/>
      <c r="J116" s="18"/>
      <c r="K116" s="18"/>
      <c r="L116" s="18"/>
      <c r="M116" s="18"/>
      <c r="N116" s="18"/>
      <c r="O116" s="16"/>
      <c r="P116" s="75"/>
      <c r="Q116" s="92"/>
      <c r="R116" s="18"/>
      <c r="S116" s="18"/>
      <c r="T116" s="18"/>
      <c r="U116" s="18"/>
      <c r="V116" s="18"/>
      <c r="W116" s="18"/>
      <c r="X116" s="88"/>
    </row>
    <row r="117" spans="1:24" ht="12.75">
      <c r="A117" s="57"/>
      <c r="B117" s="55" t="s">
        <v>19</v>
      </c>
      <c r="C117" s="31" t="s">
        <v>163</v>
      </c>
      <c r="D117" s="18">
        <f>'[1]ενοποιηση'!R117</f>
        <v>0</v>
      </c>
      <c r="E117" s="18"/>
      <c r="F117" s="18"/>
      <c r="G117" s="18"/>
      <c r="H117" s="18"/>
      <c r="I117" s="18"/>
      <c r="J117" s="18">
        <v>30336.93</v>
      </c>
      <c r="K117" s="18"/>
      <c r="L117" s="18"/>
      <c r="M117" s="18"/>
      <c r="N117" s="88"/>
      <c r="O117" s="16"/>
      <c r="P117" s="75"/>
      <c r="Q117" s="92"/>
      <c r="R117" s="18"/>
      <c r="S117" s="18"/>
      <c r="T117" s="18"/>
      <c r="U117" s="18"/>
      <c r="V117" s="18"/>
      <c r="W117" s="18"/>
      <c r="X117" s="88"/>
    </row>
    <row r="118" spans="1:24" ht="12.75">
      <c r="A118" s="57"/>
      <c r="B118" s="55" t="s">
        <v>36</v>
      </c>
      <c r="C118" s="31" t="s">
        <v>164</v>
      </c>
      <c r="D118" s="18">
        <f>'[1]ενοποιηση'!R118</f>
        <v>4448725.19</v>
      </c>
      <c r="E118" s="18"/>
      <c r="F118" s="18"/>
      <c r="G118" s="18"/>
      <c r="H118" s="18"/>
      <c r="I118" s="18"/>
      <c r="J118" s="18">
        <v>888952.56</v>
      </c>
      <c r="K118" s="18"/>
      <c r="L118" s="18"/>
      <c r="M118" s="18"/>
      <c r="N118" s="18"/>
      <c r="O118" s="16"/>
      <c r="P118" s="75"/>
      <c r="Q118" s="92"/>
      <c r="R118" s="18"/>
      <c r="S118" s="18"/>
      <c r="T118" s="18"/>
      <c r="U118" s="18"/>
      <c r="V118" s="18"/>
      <c r="W118" s="18"/>
      <c r="X118" s="88"/>
    </row>
    <row r="119" spans="1:24" ht="12.75">
      <c r="A119" s="57"/>
      <c r="B119" s="55" t="s">
        <v>83</v>
      </c>
      <c r="C119" s="31" t="s">
        <v>233</v>
      </c>
      <c r="D119" s="18">
        <f>'[1]ενοποιηση'!R119</f>
        <v>220336.07</v>
      </c>
      <c r="E119" s="18"/>
      <c r="F119" s="18"/>
      <c r="G119" s="18"/>
      <c r="H119" s="18"/>
      <c r="I119" s="18"/>
      <c r="J119" s="18">
        <v>336987.324</v>
      </c>
      <c r="K119" s="18"/>
      <c r="L119" s="18"/>
      <c r="M119" s="18"/>
      <c r="N119" s="18"/>
      <c r="O119" s="16"/>
      <c r="P119" s="75"/>
      <c r="Q119" s="92"/>
      <c r="R119" s="18"/>
      <c r="S119" s="18"/>
      <c r="T119" s="18"/>
      <c r="U119" s="18"/>
      <c r="V119" s="18"/>
      <c r="W119" s="18"/>
      <c r="X119" s="88"/>
    </row>
    <row r="120" spans="1:24" ht="12.75">
      <c r="A120" s="57"/>
      <c r="B120" s="55" t="s">
        <v>41</v>
      </c>
      <c r="C120" s="31" t="s">
        <v>167</v>
      </c>
      <c r="D120" s="15">
        <f>'[1]ενοποιηση'!R120</f>
        <v>465814.18</v>
      </c>
      <c r="E120" s="18"/>
      <c r="F120" s="15">
        <f>ROUND(SUM(D117:D120),2)</f>
        <v>5134875.44</v>
      </c>
      <c r="G120" s="18"/>
      <c r="H120" s="15">
        <f>F114-F120</f>
        <v>-5104441.73</v>
      </c>
      <c r="I120" s="18"/>
      <c r="J120" s="15">
        <v>391241.11</v>
      </c>
      <c r="K120" s="18"/>
      <c r="L120" s="15">
        <f>ROUND(SUM(J117:J120),2)</f>
        <v>1647517.92</v>
      </c>
      <c r="M120" s="18"/>
      <c r="N120" s="15">
        <f>L114-L120</f>
        <v>-821147.7599999999</v>
      </c>
      <c r="O120" s="16"/>
      <c r="P120" s="75"/>
      <c r="Q120" s="92"/>
      <c r="R120" s="18"/>
      <c r="S120" s="18"/>
      <c r="T120" s="18"/>
      <c r="U120" s="18"/>
      <c r="V120" s="18"/>
      <c r="W120" s="18"/>
      <c r="X120" s="88"/>
    </row>
    <row r="121" spans="1:24" ht="12.75">
      <c r="A121" s="100" t="s">
        <v>168</v>
      </c>
      <c r="B121" s="55"/>
      <c r="D121" s="18"/>
      <c r="E121" s="18"/>
      <c r="F121" s="18"/>
      <c r="G121" s="18"/>
      <c r="H121" s="18">
        <f>H108+H120</f>
        <v>-7051712.17</v>
      </c>
      <c r="I121" s="18"/>
      <c r="J121" s="18"/>
      <c r="K121" s="18"/>
      <c r="L121" s="18"/>
      <c r="M121" s="18"/>
      <c r="N121" s="18">
        <f>N108+N120</f>
        <v>-4553781.31</v>
      </c>
      <c r="O121" s="16"/>
      <c r="P121" s="75"/>
      <c r="Q121" s="92"/>
      <c r="R121" s="18"/>
      <c r="S121" s="18"/>
      <c r="T121" s="18"/>
      <c r="U121" s="18"/>
      <c r="V121" s="18"/>
      <c r="W121" s="18"/>
      <c r="X121" s="88"/>
    </row>
    <row r="122" spans="1:24" ht="12.75">
      <c r="A122" s="131" t="s">
        <v>169</v>
      </c>
      <c r="B122" s="55"/>
      <c r="D122" s="18"/>
      <c r="E122" s="18"/>
      <c r="F122" s="18"/>
      <c r="G122" s="18"/>
      <c r="H122" s="18"/>
      <c r="I122" s="18"/>
      <c r="J122" s="18"/>
      <c r="K122" s="18"/>
      <c r="L122" s="18"/>
      <c r="M122" s="18"/>
      <c r="N122" s="18"/>
      <c r="O122" s="16"/>
      <c r="P122" s="75"/>
      <c r="Q122" s="92"/>
      <c r="R122" s="18"/>
      <c r="S122" s="18"/>
      <c r="T122" s="18"/>
      <c r="U122" s="18"/>
      <c r="V122" s="18"/>
      <c r="W122" s="18"/>
      <c r="X122" s="88"/>
    </row>
    <row r="123" spans="1:24" ht="12.75">
      <c r="A123" s="57"/>
      <c r="B123" s="55" t="s">
        <v>19</v>
      </c>
      <c r="C123" s="31" t="s">
        <v>170</v>
      </c>
      <c r="D123" s="18">
        <f>'[1]ενοποιηση'!R123</f>
        <v>746305.06</v>
      </c>
      <c r="E123" s="18"/>
      <c r="F123" s="18"/>
      <c r="G123" s="18"/>
      <c r="H123" s="18"/>
      <c r="I123" s="18"/>
      <c r="J123" s="18">
        <v>230930.77</v>
      </c>
      <c r="K123" s="18"/>
      <c r="L123" s="18"/>
      <c r="M123" s="18"/>
      <c r="N123" s="18"/>
      <c r="O123" s="16"/>
      <c r="P123" s="75"/>
      <c r="Q123" s="92"/>
      <c r="R123" s="18"/>
      <c r="S123" s="18"/>
      <c r="T123" s="18"/>
      <c r="U123" s="18"/>
      <c r="V123" s="18"/>
      <c r="W123" s="18"/>
      <c r="X123" s="88"/>
    </row>
    <row r="124" spans="1:24" ht="12.75">
      <c r="A124" s="57"/>
      <c r="B124" s="55" t="s">
        <v>36</v>
      </c>
      <c r="C124" s="31" t="s">
        <v>171</v>
      </c>
      <c r="D124" s="18">
        <f>'[1]ενοποιηση'!R124</f>
        <v>16480.99</v>
      </c>
      <c r="E124" s="18"/>
      <c r="F124" s="18"/>
      <c r="G124" s="18"/>
      <c r="H124" s="18"/>
      <c r="I124" s="18"/>
      <c r="J124" s="18">
        <v>259785.79</v>
      </c>
      <c r="K124" s="18"/>
      <c r="L124" s="18"/>
      <c r="M124" s="18"/>
      <c r="N124" s="18"/>
      <c r="O124" s="16"/>
      <c r="P124" s="75"/>
      <c r="Q124" s="92"/>
      <c r="R124" s="18"/>
      <c r="S124" s="18"/>
      <c r="T124" s="18"/>
      <c r="U124" s="18"/>
      <c r="V124" s="18"/>
      <c r="W124" s="18"/>
      <c r="X124" s="88"/>
    </row>
    <row r="125" spans="1:24" ht="12.75">
      <c r="A125" s="57"/>
      <c r="B125" s="55" t="s">
        <v>41</v>
      </c>
      <c r="C125" s="31" t="s">
        <v>234</v>
      </c>
      <c r="D125" s="15">
        <f>'[1]ενοποιηση'!R125</f>
        <v>0</v>
      </c>
      <c r="E125" s="18"/>
      <c r="F125" s="15">
        <f>ROUND(SUM(D123:D125),2)</f>
        <v>762786.05</v>
      </c>
      <c r="G125" s="18"/>
      <c r="H125" s="18"/>
      <c r="I125" s="18"/>
      <c r="J125" s="15">
        <v>0</v>
      </c>
      <c r="K125" s="18"/>
      <c r="L125" s="15">
        <f>ROUND(SUM(J123:J125),2)</f>
        <v>490716.56</v>
      </c>
      <c r="M125" s="18"/>
      <c r="N125" s="18"/>
      <c r="O125" s="16"/>
      <c r="P125" s="75"/>
      <c r="Q125" s="92"/>
      <c r="R125" s="18"/>
      <c r="S125" s="18"/>
      <c r="T125" s="18"/>
      <c r="U125" s="18"/>
      <c r="V125" s="18"/>
      <c r="W125" s="18"/>
      <c r="X125" s="88"/>
    </row>
    <row r="126" spans="1:24" ht="12.75">
      <c r="A126" s="57"/>
      <c r="B126" s="55"/>
      <c r="D126" s="18"/>
      <c r="E126" s="18"/>
      <c r="F126" s="18"/>
      <c r="G126" s="18"/>
      <c r="H126" s="18"/>
      <c r="I126" s="18"/>
      <c r="J126" s="18"/>
      <c r="K126" s="18"/>
      <c r="L126" s="18"/>
      <c r="M126" s="18"/>
      <c r="N126" s="88"/>
      <c r="O126" s="16"/>
      <c r="P126" s="75"/>
      <c r="Q126" s="92"/>
      <c r="R126" s="18"/>
      <c r="S126" s="18"/>
      <c r="T126" s="18"/>
      <c r="U126" s="18"/>
      <c r="V126" s="18"/>
      <c r="W126" s="18"/>
      <c r="X126" s="88"/>
    </row>
    <row r="127" spans="1:24" ht="12.75">
      <c r="A127" s="100" t="s">
        <v>146</v>
      </c>
      <c r="B127" s="55" t="s">
        <v>19</v>
      </c>
      <c r="C127" s="31" t="s">
        <v>175</v>
      </c>
      <c r="D127" s="18">
        <f>'[1]ενοποιηση'!R127</f>
        <v>193603.71000000002</v>
      </c>
      <c r="E127" s="18"/>
      <c r="F127" s="18"/>
      <c r="G127" s="18"/>
      <c r="H127" s="18"/>
      <c r="I127" s="18"/>
      <c r="J127" s="18">
        <v>194428.63</v>
      </c>
      <c r="K127" s="18"/>
      <c r="L127" s="18"/>
      <c r="M127" s="18"/>
      <c r="N127" s="18"/>
      <c r="O127" s="16"/>
      <c r="P127" s="75"/>
      <c r="Q127" s="92"/>
      <c r="R127" s="7"/>
      <c r="S127" s="7"/>
      <c r="T127" s="18"/>
      <c r="U127" s="18"/>
      <c r="V127" s="18"/>
      <c r="W127" s="18"/>
      <c r="X127" s="88"/>
    </row>
    <row r="128" spans="1:24" ht="12.75">
      <c r="A128" s="57"/>
      <c r="B128" s="55" t="s">
        <v>36</v>
      </c>
      <c r="C128" s="31" t="s">
        <v>177</v>
      </c>
      <c r="D128" s="18">
        <f>'[1]ενοποιηση'!R128</f>
        <v>139737.37</v>
      </c>
      <c r="E128" s="18"/>
      <c r="F128" s="18"/>
      <c r="G128" s="18"/>
      <c r="H128" s="18"/>
      <c r="I128" s="18"/>
      <c r="J128" s="18">
        <v>14333.54</v>
      </c>
      <c r="K128" s="18"/>
      <c r="L128" s="18"/>
      <c r="M128" s="18"/>
      <c r="N128" s="88"/>
      <c r="O128" s="16"/>
      <c r="P128" s="75"/>
      <c r="Q128" s="92"/>
      <c r="R128" s="18"/>
      <c r="S128" s="18"/>
      <c r="T128" s="18"/>
      <c r="U128" s="18"/>
      <c r="V128" s="18"/>
      <c r="W128" s="18"/>
      <c r="X128" s="88"/>
    </row>
    <row r="129" spans="1:24" ht="12.75">
      <c r="A129" s="57"/>
      <c r="B129" s="55" t="s">
        <v>41</v>
      </c>
      <c r="C129" s="31" t="s">
        <v>238</v>
      </c>
      <c r="D129" s="15">
        <f>'[1]ενοποιηση'!R129</f>
        <v>1619.2</v>
      </c>
      <c r="E129" s="15"/>
      <c r="F129" s="15">
        <f>ROUND(SUM(D127:D129),2)</f>
        <v>334960.28</v>
      </c>
      <c r="G129" s="15"/>
      <c r="H129" s="15">
        <f>F125-F129</f>
        <v>427825.77</v>
      </c>
      <c r="I129" s="18"/>
      <c r="J129" s="15">
        <v>0</v>
      </c>
      <c r="K129" s="15"/>
      <c r="L129" s="15">
        <f>ROUND(SUM(J127:J129),2)</f>
        <v>208762.17</v>
      </c>
      <c r="M129" s="15"/>
      <c r="N129" s="103">
        <f>L125-L129</f>
        <v>281954.39</v>
      </c>
      <c r="O129" s="16"/>
      <c r="P129" s="75"/>
      <c r="Q129" s="92"/>
      <c r="R129" s="18"/>
      <c r="S129" s="18"/>
      <c r="T129" s="18"/>
      <c r="U129" s="18"/>
      <c r="V129" s="18"/>
      <c r="W129" s="18"/>
      <c r="X129" s="88"/>
    </row>
    <row r="130" spans="1:24" ht="12.75">
      <c r="A130" s="57" t="s">
        <v>275</v>
      </c>
      <c r="B130" s="55"/>
      <c r="D130" s="18"/>
      <c r="E130" s="18"/>
      <c r="F130" s="18"/>
      <c r="G130" s="18"/>
      <c r="H130" s="18">
        <f>H121+H129</f>
        <v>-6623886.4</v>
      </c>
      <c r="I130" s="18"/>
      <c r="J130" s="18"/>
      <c r="K130" s="18"/>
      <c r="L130" s="18"/>
      <c r="M130" s="18"/>
      <c r="N130" s="18">
        <f>N121+N129</f>
        <v>-4271826.92</v>
      </c>
      <c r="O130" s="16"/>
      <c r="P130" s="75"/>
      <c r="Q130" s="92"/>
      <c r="R130" s="18"/>
      <c r="S130" s="18"/>
      <c r="T130" s="18"/>
      <c r="U130" s="18"/>
      <c r="V130" s="18"/>
      <c r="W130" s="18"/>
      <c r="X130" s="88"/>
    </row>
    <row r="131" spans="1:24" ht="12.75">
      <c r="A131" s="57"/>
      <c r="B131" s="55"/>
      <c r="D131" s="18"/>
      <c r="E131" s="18"/>
      <c r="F131" s="18"/>
      <c r="G131" s="18"/>
      <c r="H131" s="18"/>
      <c r="I131" s="18"/>
      <c r="J131" s="18"/>
      <c r="K131" s="18"/>
      <c r="L131" s="18"/>
      <c r="M131" s="18"/>
      <c r="N131" s="18"/>
      <c r="O131" s="16"/>
      <c r="P131" s="75"/>
      <c r="Q131" s="92"/>
      <c r="R131" s="18"/>
      <c r="S131" s="18"/>
      <c r="T131" s="18"/>
      <c r="U131" s="18"/>
      <c r="V131" s="18"/>
      <c r="W131" s="18"/>
      <c r="X131" s="88"/>
    </row>
    <row r="132" spans="1:24" ht="12.75">
      <c r="A132" s="100" t="s">
        <v>181</v>
      </c>
      <c r="B132" s="55"/>
      <c r="C132" s="31" t="s">
        <v>182</v>
      </c>
      <c r="D132" s="18"/>
      <c r="E132" s="18"/>
      <c r="F132" s="18">
        <f>'[1]ενοποιηση'!T132</f>
        <v>1145790.9600000002</v>
      </c>
      <c r="G132" s="18"/>
      <c r="H132" s="18"/>
      <c r="I132" s="18"/>
      <c r="J132" s="18"/>
      <c r="K132" s="18"/>
      <c r="L132" s="18">
        <v>1442709.47</v>
      </c>
      <c r="M132" s="18"/>
      <c r="N132" s="88"/>
      <c r="O132" s="16"/>
      <c r="P132" s="75"/>
      <c r="Q132" s="92"/>
      <c r="R132" s="18"/>
      <c r="S132" s="18"/>
      <c r="T132" s="18"/>
      <c r="U132" s="18"/>
      <c r="V132" s="18"/>
      <c r="W132" s="18"/>
      <c r="X132" s="88"/>
    </row>
    <row r="133" spans="1:24" ht="12.75">
      <c r="A133" s="100" t="s">
        <v>146</v>
      </c>
      <c r="B133" s="55"/>
      <c r="C133" s="31" t="s">
        <v>183</v>
      </c>
      <c r="D133" s="18"/>
      <c r="E133" s="18"/>
      <c r="F133" s="18"/>
      <c r="G133" s="18"/>
      <c r="H133" s="18"/>
      <c r="I133" s="18"/>
      <c r="J133" s="18"/>
      <c r="K133" s="18"/>
      <c r="L133" s="18"/>
      <c r="M133" s="18"/>
      <c r="N133" s="88"/>
      <c r="O133" s="16"/>
      <c r="P133" s="75"/>
      <c r="Q133" s="92"/>
      <c r="R133" s="18"/>
      <c r="S133" s="18"/>
      <c r="T133" s="18"/>
      <c r="U133" s="18"/>
      <c r="V133" s="18"/>
      <c r="W133" s="18"/>
      <c r="X133" s="88"/>
    </row>
    <row r="134" spans="1:24" ht="12.75">
      <c r="A134" s="57"/>
      <c r="B134" s="55"/>
      <c r="C134" s="31" t="s">
        <v>184</v>
      </c>
      <c r="D134" s="25"/>
      <c r="E134" s="25"/>
      <c r="F134" s="15">
        <f>'[1]ενοποιηση'!T134</f>
        <v>1145790.9600000002</v>
      </c>
      <c r="G134" s="25"/>
      <c r="H134" s="133">
        <f>ROUND(F132-F134,2)</f>
        <v>0</v>
      </c>
      <c r="I134" s="18"/>
      <c r="J134" s="25"/>
      <c r="K134" s="25"/>
      <c r="L134" s="15">
        <v>1442709.47</v>
      </c>
      <c r="M134" s="25"/>
      <c r="N134" s="133">
        <f>ROUND(L132-L134,2)</f>
        <v>0</v>
      </c>
      <c r="O134" s="16"/>
      <c r="P134" s="75"/>
      <c r="Q134" s="92"/>
      <c r="R134" s="18"/>
      <c r="S134" s="18"/>
      <c r="T134" s="18"/>
      <c r="U134" s="18"/>
      <c r="V134" s="18"/>
      <c r="W134" s="18"/>
      <c r="X134" s="88"/>
    </row>
    <row r="135" spans="1:24" ht="13.5" thickBot="1">
      <c r="A135" s="134" t="s">
        <v>185</v>
      </c>
      <c r="B135" s="55"/>
      <c r="D135" s="25"/>
      <c r="E135" s="25"/>
      <c r="F135" s="25"/>
      <c r="G135" s="25"/>
      <c r="H135" s="135">
        <f>H130-H134</f>
        <v>-6623886.4</v>
      </c>
      <c r="I135" s="18"/>
      <c r="J135" s="25"/>
      <c r="K135" s="25"/>
      <c r="L135" s="25"/>
      <c r="M135" s="25"/>
      <c r="N135" s="135">
        <f>N130-N134</f>
        <v>-4271826.92</v>
      </c>
      <c r="O135" s="16"/>
      <c r="P135" s="75"/>
      <c r="Q135" s="92"/>
      <c r="R135" s="18"/>
      <c r="S135" s="18"/>
      <c r="T135" s="18"/>
      <c r="U135" s="18"/>
      <c r="V135" s="18"/>
      <c r="W135" s="18"/>
      <c r="X135" s="88"/>
    </row>
    <row r="136" spans="1:40" s="62" customFormat="1" ht="13.5" thickTop="1">
      <c r="A136" s="100" t="s">
        <v>235</v>
      </c>
      <c r="B136" s="55"/>
      <c r="C136" s="136" t="s">
        <v>243</v>
      </c>
      <c r="D136" s="18"/>
      <c r="E136" s="18"/>
      <c r="F136" s="18">
        <f>'[1]ενοποιηση'!T136</f>
        <v>201980.43</v>
      </c>
      <c r="G136" s="18"/>
      <c r="H136" s="58"/>
      <c r="I136" s="58"/>
      <c r="J136" s="58"/>
      <c r="K136" s="18"/>
      <c r="L136" s="18">
        <v>131196.37</v>
      </c>
      <c r="M136" s="58"/>
      <c r="N136" s="137"/>
      <c r="O136" s="16"/>
      <c r="P136" s="75"/>
      <c r="Q136" s="92"/>
      <c r="R136" s="18"/>
      <c r="S136" s="18"/>
      <c r="T136" s="59"/>
      <c r="U136" s="58"/>
      <c r="V136" s="58"/>
      <c r="W136" s="58"/>
      <c r="X136" s="88"/>
      <c r="Y136" s="58"/>
      <c r="Z136" s="73"/>
      <c r="AA136" s="17"/>
      <c r="AB136" s="18"/>
      <c r="AC136" s="18"/>
      <c r="AD136" s="58"/>
      <c r="AE136" s="58"/>
      <c r="AF136" s="18"/>
      <c r="AG136" s="18"/>
      <c r="AH136" s="18"/>
      <c r="AI136" s="18"/>
      <c r="AJ136" s="18"/>
      <c r="AK136" s="60"/>
      <c r="AL136" s="18"/>
      <c r="AM136" s="58"/>
      <c r="AN136" s="61"/>
    </row>
    <row r="137" spans="1:40" s="62" customFormat="1" ht="12.75">
      <c r="A137" s="100" t="s">
        <v>236</v>
      </c>
      <c r="B137" s="55"/>
      <c r="C137" s="138" t="s">
        <v>244</v>
      </c>
      <c r="D137" s="18"/>
      <c r="E137" s="18"/>
      <c r="F137" s="15">
        <f>'[1]ενοποιηση'!T137</f>
        <v>-1248.0782700000004</v>
      </c>
      <c r="G137" s="18"/>
      <c r="H137" s="18">
        <f>F136+F137</f>
        <v>200732.35173</v>
      </c>
      <c r="I137" s="58"/>
      <c r="J137" s="58"/>
      <c r="K137" s="18"/>
      <c r="L137" s="15">
        <v>240.42</v>
      </c>
      <c r="M137" s="58"/>
      <c r="N137" s="18">
        <f>L136+L137</f>
        <v>131436.79</v>
      </c>
      <c r="O137" s="16"/>
      <c r="P137" s="75"/>
      <c r="Q137" s="92"/>
      <c r="R137" s="18"/>
      <c r="S137" s="18"/>
      <c r="T137" s="59"/>
      <c r="U137" s="58"/>
      <c r="V137" s="58"/>
      <c r="W137" s="63"/>
      <c r="X137" s="88"/>
      <c r="Y137" s="58"/>
      <c r="Z137" s="18"/>
      <c r="AA137" s="17"/>
      <c r="AB137" s="18"/>
      <c r="AC137" s="18"/>
      <c r="AD137" s="58"/>
      <c r="AE137" s="58"/>
      <c r="AF137" s="18"/>
      <c r="AG137" s="18"/>
      <c r="AH137" s="18"/>
      <c r="AI137" s="18"/>
      <c r="AJ137" s="18"/>
      <c r="AK137" s="60"/>
      <c r="AL137" s="18"/>
      <c r="AM137" s="58"/>
      <c r="AN137" s="61"/>
    </row>
    <row r="138" spans="1:40" s="62" customFormat="1" ht="13.5" thickBot="1">
      <c r="A138" s="139" t="s">
        <v>276</v>
      </c>
      <c r="B138" s="64"/>
      <c r="C138" s="64"/>
      <c r="D138" s="58"/>
      <c r="E138" s="58"/>
      <c r="F138" s="58"/>
      <c r="G138" s="58"/>
      <c r="H138" s="140">
        <f>H135-H137</f>
        <v>-6824618.751730001</v>
      </c>
      <c r="I138" s="58"/>
      <c r="J138" s="58"/>
      <c r="K138" s="18"/>
      <c r="L138" s="58"/>
      <c r="M138" s="58"/>
      <c r="N138" s="140">
        <f>N135-N137</f>
        <v>-4403263.71</v>
      </c>
      <c r="O138" s="16"/>
      <c r="P138" s="75"/>
      <c r="Q138" s="92"/>
      <c r="R138" s="18"/>
      <c r="S138" s="18"/>
      <c r="T138" s="59"/>
      <c r="U138" s="58"/>
      <c r="V138" s="58"/>
      <c r="W138" s="58"/>
      <c r="X138" s="88"/>
      <c r="Y138" s="61"/>
      <c r="Z138" s="18"/>
      <c r="AA138" s="17"/>
      <c r="AB138" s="18"/>
      <c r="AC138" s="18"/>
      <c r="AD138" s="61"/>
      <c r="AE138" s="61"/>
      <c r="AF138" s="18"/>
      <c r="AG138" s="18"/>
      <c r="AH138" s="18"/>
      <c r="AI138" s="18"/>
      <c r="AJ138" s="18"/>
      <c r="AK138" s="65"/>
      <c r="AL138" s="18"/>
      <c r="AM138" s="61"/>
      <c r="AN138" s="61"/>
    </row>
    <row r="139" spans="1:24" ht="13.5" thickTop="1">
      <c r="A139" s="57"/>
      <c r="B139" s="31"/>
      <c r="D139" s="18"/>
      <c r="E139" s="18"/>
      <c r="F139" s="18"/>
      <c r="G139" s="18"/>
      <c r="H139" s="47" t="s">
        <v>239</v>
      </c>
      <c r="I139" s="18"/>
      <c r="J139" s="18"/>
      <c r="K139" s="18"/>
      <c r="L139" s="18"/>
      <c r="M139" s="18"/>
      <c r="N139" s="18"/>
      <c r="O139" s="16"/>
      <c r="P139" s="75"/>
      <c r="Q139" s="92"/>
      <c r="R139" s="18"/>
      <c r="S139" s="18"/>
      <c r="T139" s="18"/>
      <c r="U139" s="18"/>
      <c r="V139" s="18"/>
      <c r="W139" s="18"/>
      <c r="X139" s="88"/>
    </row>
    <row r="140" spans="1:24" ht="12.75">
      <c r="A140" s="57"/>
      <c r="B140" s="31"/>
      <c r="C140" s="136"/>
      <c r="D140" s="18"/>
      <c r="E140" s="18"/>
      <c r="F140" s="18"/>
      <c r="G140" s="18"/>
      <c r="H140" s="18"/>
      <c r="I140" s="18"/>
      <c r="J140" s="18"/>
      <c r="K140" s="18"/>
      <c r="L140" s="18"/>
      <c r="M140" s="18"/>
      <c r="N140" s="18"/>
      <c r="O140" s="16"/>
      <c r="P140" s="75"/>
      <c r="Q140" s="92"/>
      <c r="R140" s="18"/>
      <c r="S140" s="18"/>
      <c r="T140" s="18"/>
      <c r="U140" s="18"/>
      <c r="V140" s="18"/>
      <c r="W140" s="18"/>
      <c r="X140" s="88"/>
    </row>
    <row r="141" spans="1:24" ht="12.75">
      <c r="A141" s="57"/>
      <c r="B141" s="31"/>
      <c r="C141" s="55" t="s">
        <v>186</v>
      </c>
      <c r="D141" s="47" t="s">
        <v>187</v>
      </c>
      <c r="E141" s="18"/>
      <c r="F141" s="18"/>
      <c r="G141" s="18"/>
      <c r="H141" s="34"/>
      <c r="I141" s="34"/>
      <c r="J141" s="34" t="s">
        <v>188</v>
      </c>
      <c r="K141" s="34"/>
      <c r="L141" s="34"/>
      <c r="M141" s="18"/>
      <c r="N141" s="18"/>
      <c r="O141" s="16"/>
      <c r="P141" s="75"/>
      <c r="Q141" s="92"/>
      <c r="R141" s="18" t="s">
        <v>189</v>
      </c>
      <c r="S141" s="18"/>
      <c r="T141" s="18"/>
      <c r="U141" s="18" t="s">
        <v>190</v>
      </c>
      <c r="V141" s="18"/>
      <c r="W141" s="18"/>
      <c r="X141" s="88"/>
    </row>
    <row r="142" spans="1:24" ht="12.75">
      <c r="A142" s="57"/>
      <c r="B142" s="31"/>
      <c r="C142" s="55"/>
      <c r="D142" s="47"/>
      <c r="E142" s="18"/>
      <c r="F142" s="18"/>
      <c r="G142" s="18"/>
      <c r="H142" s="34"/>
      <c r="I142" s="34"/>
      <c r="J142" s="34"/>
      <c r="K142" s="34"/>
      <c r="L142" s="34"/>
      <c r="M142" s="18"/>
      <c r="N142" s="18"/>
      <c r="O142" s="16"/>
      <c r="P142" s="75"/>
      <c r="Q142" s="92"/>
      <c r="R142" s="18"/>
      <c r="S142" s="18"/>
      <c r="T142" s="18"/>
      <c r="U142" s="18"/>
      <c r="V142" s="18"/>
      <c r="W142" s="18"/>
      <c r="X142" s="88"/>
    </row>
    <row r="143" spans="1:24" ht="12.75">
      <c r="A143" s="57"/>
      <c r="B143" s="31"/>
      <c r="C143" s="55"/>
      <c r="D143" s="47"/>
      <c r="E143" s="18"/>
      <c r="F143" s="18"/>
      <c r="G143" s="18"/>
      <c r="H143" s="34"/>
      <c r="I143" s="34"/>
      <c r="J143" s="34"/>
      <c r="K143" s="34"/>
      <c r="L143" s="34"/>
      <c r="M143" s="18"/>
      <c r="N143" s="18"/>
      <c r="O143" s="16"/>
      <c r="P143" s="75"/>
      <c r="Q143" s="92"/>
      <c r="R143" s="18"/>
      <c r="S143" s="47"/>
      <c r="T143" s="18"/>
      <c r="U143" s="18"/>
      <c r="V143" s="18"/>
      <c r="W143" s="18"/>
      <c r="X143" s="88"/>
    </row>
    <row r="144" spans="1:24" ht="12.75">
      <c r="A144" s="57"/>
      <c r="B144" s="31"/>
      <c r="C144" s="55"/>
      <c r="D144" s="47"/>
      <c r="E144" s="18"/>
      <c r="F144" s="18"/>
      <c r="G144" s="18"/>
      <c r="H144" s="34"/>
      <c r="I144" s="34"/>
      <c r="J144" s="34"/>
      <c r="K144" s="34"/>
      <c r="L144" s="34"/>
      <c r="M144" s="18"/>
      <c r="N144" s="18"/>
      <c r="O144" s="141"/>
      <c r="P144" s="75"/>
      <c r="Q144" s="92"/>
      <c r="R144" s="47" t="s">
        <v>194</v>
      </c>
      <c r="S144" s="47"/>
      <c r="T144" s="18"/>
      <c r="U144" s="47" t="s">
        <v>195</v>
      </c>
      <c r="V144" s="18"/>
      <c r="W144" s="18"/>
      <c r="X144" s="88"/>
    </row>
    <row r="145" spans="1:24" ht="12.75">
      <c r="A145" s="57"/>
      <c r="B145" s="31"/>
      <c r="C145" s="55" t="s">
        <v>191</v>
      </c>
      <c r="D145" s="34" t="s">
        <v>192</v>
      </c>
      <c r="E145" s="34"/>
      <c r="F145" s="34"/>
      <c r="G145" s="18"/>
      <c r="H145" s="34"/>
      <c r="I145" s="34"/>
      <c r="J145" s="34" t="s">
        <v>193</v>
      </c>
      <c r="K145" s="34"/>
      <c r="L145" s="34"/>
      <c r="M145" s="18"/>
      <c r="N145" s="47"/>
      <c r="O145" s="16"/>
      <c r="P145" s="142"/>
      <c r="Q145" s="92"/>
      <c r="R145" s="47" t="s">
        <v>199</v>
      </c>
      <c r="S145" s="143"/>
      <c r="T145" s="18"/>
      <c r="U145" s="47" t="s">
        <v>200</v>
      </c>
      <c r="V145" s="34"/>
      <c r="W145" s="34"/>
      <c r="X145" s="88"/>
    </row>
    <row r="146" spans="1:24" ht="12.75">
      <c r="A146" s="57"/>
      <c r="B146" s="31"/>
      <c r="C146" s="55" t="s">
        <v>196</v>
      </c>
      <c r="D146" s="34" t="s">
        <v>197</v>
      </c>
      <c r="E146" s="34"/>
      <c r="F146" s="34"/>
      <c r="G146" s="18"/>
      <c r="H146" s="34"/>
      <c r="I146" s="34"/>
      <c r="J146" s="34" t="s">
        <v>198</v>
      </c>
      <c r="K146" s="34"/>
      <c r="L146" s="34"/>
      <c r="M146" s="18"/>
      <c r="N146" s="47"/>
      <c r="O146" s="16"/>
      <c r="P146" s="75"/>
      <c r="Q146" s="92"/>
      <c r="R146" s="143" t="s">
        <v>201</v>
      </c>
      <c r="S146" s="18"/>
      <c r="T146" s="18"/>
      <c r="U146" s="143" t="s">
        <v>240</v>
      </c>
      <c r="V146" s="18"/>
      <c r="W146" s="34"/>
      <c r="X146" s="88"/>
    </row>
    <row r="147" spans="1:24" ht="13.5" thickBot="1">
      <c r="A147" s="144"/>
      <c r="B147" s="145"/>
      <c r="C147" s="146"/>
      <c r="D147" s="147"/>
      <c r="E147" s="147"/>
      <c r="F147" s="147"/>
      <c r="G147" s="44"/>
      <c r="H147" s="44"/>
      <c r="I147" s="44"/>
      <c r="J147" s="44"/>
      <c r="K147" s="44"/>
      <c r="L147" s="44"/>
      <c r="M147" s="44"/>
      <c r="N147" s="44"/>
      <c r="O147" s="148"/>
      <c r="P147" s="149"/>
      <c r="Q147" s="150"/>
      <c r="R147" s="151"/>
      <c r="S147" s="151"/>
      <c r="T147" s="44"/>
      <c r="U147" s="44"/>
      <c r="V147" s="44"/>
      <c r="W147" s="44"/>
      <c r="X147" s="152"/>
    </row>
    <row r="148" spans="3:23" ht="12.75">
      <c r="C148" s="153"/>
      <c r="D148" s="154"/>
      <c r="E148" s="154"/>
      <c r="F148" s="154"/>
      <c r="G148" s="154"/>
      <c r="H148" s="154"/>
      <c r="I148" s="154"/>
      <c r="J148" s="154"/>
      <c r="K148" s="155"/>
      <c r="L148" s="155"/>
      <c r="M148" s="155"/>
      <c r="N148" s="155"/>
      <c r="O148" s="154"/>
      <c r="P148" s="84"/>
      <c r="Q148" s="86"/>
      <c r="R148" s="154"/>
      <c r="S148" s="154"/>
      <c r="T148" s="155"/>
      <c r="U148" s="155"/>
      <c r="V148" s="155"/>
      <c r="W148" s="155"/>
    </row>
    <row r="149" spans="3:23" ht="12.75">
      <c r="C149" s="156"/>
      <c r="D149" s="154"/>
      <c r="E149" s="154"/>
      <c r="F149" s="154"/>
      <c r="G149" s="154"/>
      <c r="H149" s="154"/>
      <c r="I149" s="154"/>
      <c r="J149" s="154"/>
      <c r="K149" s="155"/>
      <c r="L149" s="155"/>
      <c r="M149" s="155"/>
      <c r="N149" s="155"/>
      <c r="P149" s="157"/>
      <c r="Q149" s="158"/>
      <c r="R149" s="113"/>
      <c r="S149" s="113"/>
      <c r="T149" s="155"/>
      <c r="U149" s="155"/>
      <c r="V149" s="155"/>
      <c r="W149" s="155"/>
    </row>
    <row r="150" spans="4:19" ht="12.75">
      <c r="D150" s="18"/>
      <c r="E150" s="18"/>
      <c r="F150" s="18"/>
      <c r="G150" s="18"/>
      <c r="H150" s="18"/>
      <c r="I150" s="18"/>
      <c r="J150" s="18"/>
      <c r="P150" s="157"/>
      <c r="Q150" s="158"/>
      <c r="R150" s="113"/>
      <c r="S150" s="113"/>
    </row>
    <row r="151" spans="4:19" ht="6.75" customHeight="1">
      <c r="D151" s="18"/>
      <c r="E151" s="18"/>
      <c r="F151" s="18"/>
      <c r="G151" s="18"/>
      <c r="H151" s="18"/>
      <c r="I151" s="18"/>
      <c r="J151" s="18"/>
      <c r="P151" s="157"/>
      <c r="Q151" s="158"/>
      <c r="R151" s="113"/>
      <c r="S151" s="113"/>
    </row>
    <row r="152" spans="4:30" ht="12.75">
      <c r="D152" s="18"/>
      <c r="E152" s="18"/>
      <c r="F152" s="18"/>
      <c r="G152" s="18"/>
      <c r="H152" s="18"/>
      <c r="I152" s="18"/>
      <c r="J152" s="18"/>
      <c r="P152" s="159"/>
      <c r="Q152" s="160"/>
      <c r="R152" s="113"/>
      <c r="S152" s="113"/>
      <c r="Y152" s="161"/>
      <c r="Z152" s="161"/>
      <c r="AA152" s="161"/>
      <c r="AB152" s="161"/>
      <c r="AC152" s="161"/>
      <c r="AD152" s="161"/>
    </row>
    <row r="153" spans="4:19" ht="12.75">
      <c r="D153" s="18"/>
      <c r="E153" s="18"/>
      <c r="F153" s="18"/>
      <c r="G153" s="18"/>
      <c r="H153" s="18"/>
      <c r="I153" s="18"/>
      <c r="J153" s="18"/>
      <c r="P153" s="159"/>
      <c r="Q153" s="160"/>
      <c r="R153" s="113"/>
      <c r="S153" s="113"/>
    </row>
    <row r="154" spans="4:19" ht="12.75">
      <c r="D154" s="18"/>
      <c r="E154" s="18"/>
      <c r="F154" s="18"/>
      <c r="G154" s="18"/>
      <c r="H154" s="18"/>
      <c r="I154" s="18"/>
      <c r="J154" s="18"/>
      <c r="P154" s="159"/>
      <c r="Q154" s="160"/>
      <c r="R154" s="113"/>
      <c r="S154" s="113"/>
    </row>
    <row r="155" spans="4:19" ht="12.75">
      <c r="D155" s="18"/>
      <c r="E155" s="18"/>
      <c r="F155" s="18"/>
      <c r="G155" s="18"/>
      <c r="H155" s="18"/>
      <c r="I155" s="18"/>
      <c r="J155" s="18"/>
      <c r="P155" s="159"/>
      <c r="Q155" s="160"/>
      <c r="R155" s="113"/>
      <c r="S155" s="113"/>
    </row>
    <row r="156" spans="4:19" ht="12.75">
      <c r="D156" s="18"/>
      <c r="E156" s="18"/>
      <c r="F156" s="18"/>
      <c r="G156" s="18"/>
      <c r="H156" s="18"/>
      <c r="I156" s="18"/>
      <c r="J156" s="18"/>
      <c r="P156" s="159"/>
      <c r="Q156" s="160"/>
      <c r="R156" s="113"/>
      <c r="S156" s="113"/>
    </row>
    <row r="157" spans="4:19" ht="12.75">
      <c r="D157" s="18"/>
      <c r="E157" s="18"/>
      <c r="F157" s="18"/>
      <c r="G157" s="18"/>
      <c r="H157" s="18"/>
      <c r="I157" s="18"/>
      <c r="J157" s="18"/>
      <c r="P157" s="159"/>
      <c r="Q157" s="160"/>
      <c r="R157" s="113"/>
      <c r="S157" s="113"/>
    </row>
    <row r="158" spans="4:19" ht="12.75">
      <c r="D158" s="18"/>
      <c r="E158" s="18"/>
      <c r="F158" s="18"/>
      <c r="G158" s="18"/>
      <c r="H158" s="18"/>
      <c r="I158" s="18"/>
      <c r="J158" s="18"/>
      <c r="P158" s="159"/>
      <c r="Q158" s="160"/>
      <c r="R158" s="113"/>
      <c r="S158" s="113"/>
    </row>
    <row r="159" spans="3:19" ht="12.75">
      <c r="C159" s="107"/>
      <c r="D159" s="18"/>
      <c r="E159" s="18"/>
      <c r="F159" s="18"/>
      <c r="G159" s="18"/>
      <c r="H159" s="18"/>
      <c r="I159" s="18"/>
      <c r="J159" s="18"/>
      <c r="P159" s="157"/>
      <c r="Q159" s="158"/>
      <c r="R159" s="113"/>
      <c r="S159" s="113"/>
    </row>
    <row r="160" spans="3:19" ht="12.75">
      <c r="C160" s="107"/>
      <c r="D160" s="18"/>
      <c r="E160" s="18"/>
      <c r="F160" s="18"/>
      <c r="G160" s="18"/>
      <c r="H160" s="18"/>
      <c r="I160" s="18"/>
      <c r="J160" s="18"/>
      <c r="P160" s="157"/>
      <c r="Q160" s="158"/>
      <c r="R160" s="113"/>
      <c r="S160" s="113"/>
    </row>
    <row r="161" spans="3:19" ht="12.75">
      <c r="C161" s="107"/>
      <c r="D161" s="18"/>
      <c r="E161" s="18"/>
      <c r="F161" s="18"/>
      <c r="G161" s="18"/>
      <c r="H161" s="18"/>
      <c r="I161" s="18"/>
      <c r="J161" s="18"/>
      <c r="P161" s="159"/>
      <c r="Q161" s="160"/>
      <c r="R161" s="113"/>
      <c r="S161" s="113"/>
    </row>
    <row r="162" spans="3:17" ht="12.75">
      <c r="C162" s="107"/>
      <c r="D162" s="18"/>
      <c r="E162" s="18"/>
      <c r="F162" s="18"/>
      <c r="G162" s="18"/>
      <c r="H162" s="18"/>
      <c r="I162" s="18"/>
      <c r="J162" s="18"/>
      <c r="P162" s="159"/>
      <c r="Q162" s="160"/>
    </row>
    <row r="163" spans="4:17" ht="12.75">
      <c r="D163" s="18"/>
      <c r="E163" s="18"/>
      <c r="F163" s="18"/>
      <c r="G163" s="18"/>
      <c r="H163" s="18"/>
      <c r="I163" s="18"/>
      <c r="J163" s="18"/>
      <c r="P163" s="159"/>
      <c r="Q163" s="160"/>
    </row>
    <row r="164" spans="4:17" ht="12.75">
      <c r="D164" s="18"/>
      <c r="E164" s="18"/>
      <c r="F164" s="18"/>
      <c r="G164" s="18"/>
      <c r="H164" s="18"/>
      <c r="I164" s="18"/>
      <c r="J164" s="18"/>
      <c r="P164" s="159"/>
      <c r="Q164" s="160"/>
    </row>
    <row r="165" spans="4:17" ht="12.75">
      <c r="D165" s="18"/>
      <c r="E165" s="18"/>
      <c r="F165" s="18"/>
      <c r="G165" s="18"/>
      <c r="H165" s="18"/>
      <c r="I165" s="18"/>
      <c r="J165" s="18"/>
      <c r="P165" s="157"/>
      <c r="Q165" s="158"/>
    </row>
    <row r="166" spans="4:17" ht="12.75">
      <c r="D166" s="18"/>
      <c r="E166" s="18"/>
      <c r="F166" s="18"/>
      <c r="G166" s="18"/>
      <c r="H166" s="18"/>
      <c r="I166" s="18"/>
      <c r="J166" s="18"/>
      <c r="P166" s="157"/>
      <c r="Q166" s="158"/>
    </row>
    <row r="167" spans="4:17" ht="12.75">
      <c r="D167" s="18"/>
      <c r="E167" s="18"/>
      <c r="F167" s="18"/>
      <c r="G167" s="18"/>
      <c r="H167" s="18"/>
      <c r="I167" s="18"/>
      <c r="J167" s="18"/>
      <c r="P167" s="159"/>
      <c r="Q167" s="160"/>
    </row>
    <row r="168" spans="4:17" ht="12.75">
      <c r="D168" s="18"/>
      <c r="E168" s="18"/>
      <c r="F168" s="18"/>
      <c r="G168" s="18"/>
      <c r="H168" s="18"/>
      <c r="I168" s="18"/>
      <c r="J168" s="18"/>
      <c r="P168" s="157"/>
      <c r="Q168" s="158"/>
    </row>
    <row r="169" spans="4:17" ht="12.75">
      <c r="D169" s="18"/>
      <c r="E169" s="18"/>
      <c r="F169" s="18"/>
      <c r="G169" s="18"/>
      <c r="H169" s="18"/>
      <c r="I169" s="18"/>
      <c r="J169" s="18"/>
      <c r="P169" s="159"/>
      <c r="Q169" s="160"/>
    </row>
    <row r="170" spans="4:10" ht="12.75">
      <c r="D170" s="18"/>
      <c r="E170" s="18"/>
      <c r="F170" s="18"/>
      <c r="G170" s="18"/>
      <c r="H170" s="18"/>
      <c r="I170" s="18"/>
      <c r="J170" s="18"/>
    </row>
    <row r="171" spans="4:10" ht="12.75">
      <c r="D171" s="18"/>
      <c r="E171" s="18"/>
      <c r="F171" s="18"/>
      <c r="G171" s="18"/>
      <c r="H171" s="18"/>
      <c r="I171" s="18"/>
      <c r="J171" s="18"/>
    </row>
    <row r="172" spans="4:10" ht="12.75">
      <c r="D172" s="18"/>
      <c r="E172" s="18"/>
      <c r="F172" s="18"/>
      <c r="G172" s="18"/>
      <c r="H172" s="18"/>
      <c r="I172" s="18"/>
      <c r="J172" s="18"/>
    </row>
    <row r="173" spans="4:10" ht="12.75">
      <c r="D173" s="18"/>
      <c r="E173" s="18"/>
      <c r="F173" s="18"/>
      <c r="G173" s="18"/>
      <c r="H173" s="18"/>
      <c r="I173" s="18"/>
      <c r="J173" s="92"/>
    </row>
    <row r="174" spans="4:10" ht="12.75">
      <c r="D174" s="18"/>
      <c r="E174" s="18"/>
      <c r="F174" s="18"/>
      <c r="G174" s="18"/>
      <c r="H174" s="18"/>
      <c r="I174" s="18"/>
      <c r="J174" s="92"/>
    </row>
    <row r="175" spans="4:10" ht="12.75">
      <c r="D175" s="18"/>
      <c r="E175" s="18"/>
      <c r="F175" s="18"/>
      <c r="G175" s="18"/>
      <c r="H175" s="18"/>
      <c r="I175" s="18"/>
      <c r="J175" s="92"/>
    </row>
    <row r="176" spans="4:10" ht="12.75">
      <c r="D176" s="18"/>
      <c r="E176" s="18"/>
      <c r="F176" s="18"/>
      <c r="G176" s="18"/>
      <c r="H176" s="18"/>
      <c r="I176" s="18"/>
      <c r="J176" s="92"/>
    </row>
    <row r="177" spans="4:10" ht="12.75">
      <c r="D177" s="18"/>
      <c r="E177" s="18"/>
      <c r="F177" s="18"/>
      <c r="G177" s="18"/>
      <c r="H177" s="18"/>
      <c r="I177" s="18"/>
      <c r="J177" s="92"/>
    </row>
    <row r="178" spans="4:10" ht="12.75">
      <c r="D178" s="18"/>
      <c r="E178" s="18"/>
      <c r="F178" s="18"/>
      <c r="G178" s="18"/>
      <c r="H178" s="18"/>
      <c r="I178" s="18"/>
      <c r="J178" s="92"/>
    </row>
    <row r="179" spans="4:10" ht="12.75">
      <c r="D179" s="18"/>
      <c r="E179" s="18"/>
      <c r="F179" s="18"/>
      <c r="G179" s="18"/>
      <c r="H179" s="18"/>
      <c r="I179" s="18"/>
      <c r="J179" s="92"/>
    </row>
    <row r="180" spans="4:10" ht="12.75">
      <c r="D180" s="18"/>
      <c r="E180" s="18"/>
      <c r="F180" s="18"/>
      <c r="G180" s="18"/>
      <c r="H180" s="18"/>
      <c r="I180" s="18"/>
      <c r="J180" s="18"/>
    </row>
    <row r="181" spans="4:10" ht="12.75">
      <c r="D181" s="18"/>
      <c r="E181" s="18"/>
      <c r="F181" s="18"/>
      <c r="G181" s="18"/>
      <c r="H181" s="18"/>
      <c r="I181" s="18"/>
      <c r="J181" s="18"/>
    </row>
    <row r="182" spans="4:10" ht="12.75">
      <c r="D182" s="18"/>
      <c r="E182" s="18"/>
      <c r="F182" s="18"/>
      <c r="G182" s="18"/>
      <c r="H182" s="18"/>
      <c r="I182" s="18"/>
      <c r="J182" s="18"/>
    </row>
    <row r="183" spans="4:10" ht="12.75">
      <c r="D183" s="18"/>
      <c r="E183" s="18"/>
      <c r="F183" s="18"/>
      <c r="G183" s="18"/>
      <c r="H183" s="18"/>
      <c r="I183" s="18"/>
      <c r="J183" s="18"/>
    </row>
    <row r="184" spans="4:10" ht="12.75">
      <c r="D184" s="18"/>
      <c r="E184" s="18"/>
      <c r="F184" s="18"/>
      <c r="G184" s="18"/>
      <c r="H184" s="18"/>
      <c r="I184" s="18"/>
      <c r="J184" s="18"/>
    </row>
    <row r="185" spans="4:10" ht="12.75">
      <c r="D185" s="18"/>
      <c r="E185" s="18"/>
      <c r="F185" s="18"/>
      <c r="G185" s="18"/>
      <c r="H185" s="18"/>
      <c r="I185" s="18"/>
      <c r="J185" s="18"/>
    </row>
    <row r="186" spans="4:10" ht="12.75">
      <c r="D186" s="18"/>
      <c r="E186" s="18"/>
      <c r="F186" s="18"/>
      <c r="G186" s="18"/>
      <c r="H186" s="18"/>
      <c r="I186" s="18"/>
      <c r="J186" s="18"/>
    </row>
    <row r="187" spans="4:10" ht="12.75">
      <c r="D187" s="18"/>
      <c r="E187" s="18"/>
      <c r="F187" s="18"/>
      <c r="G187" s="18"/>
      <c r="H187" s="18"/>
      <c r="I187" s="18"/>
      <c r="J187" s="18"/>
    </row>
    <row r="188" spans="4:10" ht="12.75">
      <c r="D188" s="18"/>
      <c r="E188" s="18"/>
      <c r="F188" s="18"/>
      <c r="G188" s="18"/>
      <c r="H188" s="18"/>
      <c r="I188" s="18"/>
      <c r="J188" s="18"/>
    </row>
    <row r="189" spans="4:10" ht="12.75">
      <c r="D189" s="18"/>
      <c r="E189" s="18"/>
      <c r="F189" s="18"/>
      <c r="G189" s="18"/>
      <c r="H189" s="18"/>
      <c r="I189" s="18"/>
      <c r="J189" s="18"/>
    </row>
    <row r="190" spans="4:10" ht="12.75">
      <c r="D190" s="18"/>
      <c r="E190" s="18"/>
      <c r="F190" s="18"/>
      <c r="G190" s="18"/>
      <c r="H190" s="18"/>
      <c r="I190" s="18"/>
      <c r="J190" s="18"/>
    </row>
    <row r="191" spans="4:10" ht="12.75">
      <c r="D191" s="18"/>
      <c r="E191" s="18"/>
      <c r="F191" s="18"/>
      <c r="G191" s="18"/>
      <c r="H191" s="18"/>
      <c r="I191" s="18"/>
      <c r="J191" s="18"/>
    </row>
    <row r="192" spans="4:10" ht="12.75">
      <c r="D192" s="18"/>
      <c r="E192" s="18"/>
      <c r="F192" s="18"/>
      <c r="G192" s="18"/>
      <c r="H192" s="18"/>
      <c r="I192" s="18"/>
      <c r="J192" s="18"/>
    </row>
    <row r="193" spans="4:10" ht="12.75">
      <c r="D193" s="18"/>
      <c r="E193" s="18"/>
      <c r="F193" s="18"/>
      <c r="G193" s="18"/>
      <c r="H193" s="18"/>
      <c r="I193" s="18"/>
      <c r="J193" s="18"/>
    </row>
    <row r="194" spans="4:10" ht="12.75">
      <c r="D194" s="18"/>
      <c r="E194" s="18"/>
      <c r="F194" s="18"/>
      <c r="G194" s="18"/>
      <c r="H194" s="18"/>
      <c r="I194" s="18"/>
      <c r="J194" s="18"/>
    </row>
    <row r="195" spans="4:10" ht="12.75">
      <c r="D195" s="18"/>
      <c r="E195" s="18"/>
      <c r="F195" s="18"/>
      <c r="G195" s="18"/>
      <c r="H195" s="18"/>
      <c r="I195" s="18"/>
      <c r="J195" s="18"/>
    </row>
    <row r="196" spans="4:10" ht="12.75">
      <c r="D196" s="18"/>
      <c r="E196" s="18"/>
      <c r="F196" s="18"/>
      <c r="G196" s="18"/>
      <c r="H196" s="18"/>
      <c r="I196" s="18"/>
      <c r="J196" s="18"/>
    </row>
    <row r="197" spans="4:10" ht="12.75">
      <c r="D197" s="18"/>
      <c r="E197" s="18"/>
      <c r="F197" s="18"/>
      <c r="G197" s="18"/>
      <c r="H197" s="18"/>
      <c r="I197" s="18"/>
      <c r="J197" s="18"/>
    </row>
    <row r="198" spans="4:10" ht="12.75">
      <c r="D198" s="18"/>
      <c r="E198" s="18"/>
      <c r="F198" s="18"/>
      <c r="G198" s="18"/>
      <c r="H198" s="18"/>
      <c r="I198" s="18"/>
      <c r="J198" s="18"/>
    </row>
    <row r="199" spans="4:10" ht="12.75">
      <c r="D199" s="18"/>
      <c r="E199" s="18"/>
      <c r="F199" s="18"/>
      <c r="G199" s="18"/>
      <c r="H199" s="18"/>
      <c r="I199" s="18"/>
      <c r="J199" s="18"/>
    </row>
    <row r="200" spans="4:10" ht="12.75">
      <c r="D200" s="18"/>
      <c r="E200" s="18"/>
      <c r="F200" s="18"/>
      <c r="G200" s="18"/>
      <c r="H200" s="18"/>
      <c r="I200" s="18"/>
      <c r="J200" s="18"/>
    </row>
    <row r="201" spans="4:10" ht="12.75">
      <c r="D201" s="18"/>
      <c r="E201" s="18"/>
      <c r="F201" s="18"/>
      <c r="G201" s="18"/>
      <c r="H201" s="18"/>
      <c r="I201" s="18"/>
      <c r="J201" s="18"/>
    </row>
    <row r="202" spans="4:10" ht="12.75">
      <c r="D202" s="18"/>
      <c r="E202" s="18"/>
      <c r="F202" s="18"/>
      <c r="G202" s="18"/>
      <c r="H202" s="18"/>
      <c r="I202" s="18"/>
      <c r="J202" s="18"/>
    </row>
    <row r="203" spans="4:10" ht="12.75">
      <c r="D203" s="18"/>
      <c r="E203" s="18"/>
      <c r="F203" s="18"/>
      <c r="G203" s="18"/>
      <c r="H203" s="18"/>
      <c r="I203" s="18"/>
      <c r="J203" s="18"/>
    </row>
    <row r="204" spans="4:10" ht="12.75">
      <c r="D204" s="18"/>
      <c r="E204" s="18"/>
      <c r="F204" s="18"/>
      <c r="G204" s="18"/>
      <c r="H204" s="18"/>
      <c r="I204" s="18"/>
      <c r="J204" s="18"/>
    </row>
    <row r="205" spans="4:10" ht="12.75">
      <c r="D205" s="18"/>
      <c r="E205" s="18"/>
      <c r="F205" s="18"/>
      <c r="G205" s="18"/>
      <c r="H205" s="18"/>
      <c r="I205" s="18"/>
      <c r="J205" s="18"/>
    </row>
    <row r="206" spans="4:10" ht="12.75">
      <c r="D206" s="18"/>
      <c r="E206" s="18"/>
      <c r="F206" s="18"/>
      <c r="G206" s="18"/>
      <c r="H206" s="18"/>
      <c r="I206" s="18"/>
      <c r="J206" s="18"/>
    </row>
    <row r="207" spans="4:10" ht="12.75">
      <c r="D207" s="18"/>
      <c r="E207" s="18"/>
      <c r="F207" s="18"/>
      <c r="G207" s="18"/>
      <c r="H207" s="18"/>
      <c r="I207" s="18"/>
      <c r="J207" s="18"/>
    </row>
    <row r="208" spans="4:10" ht="12.75">
      <c r="D208" s="18"/>
      <c r="E208" s="18"/>
      <c r="F208" s="18"/>
      <c r="G208" s="18"/>
      <c r="H208" s="18"/>
      <c r="I208" s="18"/>
      <c r="J208" s="18"/>
    </row>
    <row r="209" spans="4:10" ht="12.75">
      <c r="D209" s="18"/>
      <c r="E209" s="18"/>
      <c r="F209" s="18"/>
      <c r="G209" s="18"/>
      <c r="H209" s="18"/>
      <c r="I209" s="18"/>
      <c r="J209" s="18"/>
    </row>
    <row r="210" spans="4:10" ht="12.75">
      <c r="D210" s="18"/>
      <c r="E210" s="18"/>
      <c r="F210" s="18"/>
      <c r="G210" s="18"/>
      <c r="H210" s="18"/>
      <c r="I210" s="18"/>
      <c r="J210" s="18"/>
    </row>
    <row r="211" spans="4:10" ht="12.75">
      <c r="D211" s="18"/>
      <c r="E211" s="18"/>
      <c r="F211" s="18"/>
      <c r="G211" s="18"/>
      <c r="H211" s="18"/>
      <c r="I211" s="18"/>
      <c r="J211" s="18"/>
    </row>
    <row r="212" spans="4:10" ht="12.75">
      <c r="D212" s="18"/>
      <c r="E212" s="18"/>
      <c r="F212" s="18"/>
      <c r="G212" s="18"/>
      <c r="H212" s="18"/>
      <c r="I212" s="18"/>
      <c r="J212" s="18"/>
    </row>
    <row r="213" spans="4:10" ht="12.75">
      <c r="D213" s="18"/>
      <c r="E213" s="18"/>
      <c r="F213" s="18"/>
      <c r="G213" s="18"/>
      <c r="H213" s="18"/>
      <c r="I213" s="18"/>
      <c r="J213" s="18"/>
    </row>
    <row r="214" spans="4:10" ht="12.75">
      <c r="D214" s="18"/>
      <c r="E214" s="18"/>
      <c r="F214" s="18"/>
      <c r="G214" s="18"/>
      <c r="H214" s="18"/>
      <c r="I214" s="18"/>
      <c r="J214" s="18"/>
    </row>
    <row r="215" spans="4:10" ht="12.75">
      <c r="D215" s="18"/>
      <c r="E215" s="18"/>
      <c r="F215" s="18"/>
      <c r="G215" s="18"/>
      <c r="H215" s="18"/>
      <c r="I215" s="18"/>
      <c r="J215" s="18"/>
    </row>
    <row r="216" spans="4:10" ht="12.75">
      <c r="D216" s="18"/>
      <c r="E216" s="18"/>
      <c r="F216" s="18"/>
      <c r="G216" s="18"/>
      <c r="H216" s="18"/>
      <c r="I216" s="18"/>
      <c r="J216" s="18"/>
    </row>
    <row r="217" spans="4:10" ht="12.75">
      <c r="D217" s="18"/>
      <c r="E217" s="18"/>
      <c r="F217" s="18"/>
      <c r="G217" s="18"/>
      <c r="H217" s="18"/>
      <c r="I217" s="18"/>
      <c r="J217" s="18"/>
    </row>
    <row r="218" spans="4:10" ht="12.75">
      <c r="D218" s="18"/>
      <c r="E218" s="18"/>
      <c r="F218" s="18"/>
      <c r="G218" s="18"/>
      <c r="H218" s="18"/>
      <c r="I218" s="18"/>
      <c r="J218" s="18"/>
    </row>
    <row r="219" spans="4:10" ht="12.75">
      <c r="D219" s="18"/>
      <c r="E219" s="18"/>
      <c r="F219" s="18"/>
      <c r="G219" s="18"/>
      <c r="H219" s="18"/>
      <c r="I219" s="18"/>
      <c r="J219" s="18"/>
    </row>
    <row r="220" spans="4:10" ht="12.75">
      <c r="D220" s="18"/>
      <c r="E220" s="18"/>
      <c r="F220" s="18"/>
      <c r="G220" s="18"/>
      <c r="H220" s="18"/>
      <c r="I220" s="18"/>
      <c r="J220" s="18"/>
    </row>
    <row r="221" spans="4:10" ht="12.75">
      <c r="D221" s="18"/>
      <c r="E221" s="18"/>
      <c r="F221" s="18"/>
      <c r="G221" s="18"/>
      <c r="H221" s="18"/>
      <c r="I221" s="18"/>
      <c r="J221" s="18"/>
    </row>
    <row r="222" spans="4:10" ht="12.75">
      <c r="D222" s="18"/>
      <c r="E222" s="18"/>
      <c r="F222" s="18"/>
      <c r="G222" s="18"/>
      <c r="H222" s="18"/>
      <c r="I222" s="18"/>
      <c r="J222" s="18"/>
    </row>
    <row r="223" spans="4:10" ht="12.75">
      <c r="D223" s="18"/>
      <c r="E223" s="18"/>
      <c r="F223" s="18"/>
      <c r="G223" s="18"/>
      <c r="H223" s="18"/>
      <c r="I223" s="18"/>
      <c r="J223" s="18"/>
    </row>
    <row r="224" spans="4:10" ht="12.75">
      <c r="D224" s="18"/>
      <c r="E224" s="18"/>
      <c r="F224" s="18"/>
      <c r="G224" s="18"/>
      <c r="H224" s="18"/>
      <c r="I224" s="18"/>
      <c r="J224" s="18"/>
    </row>
    <row r="225" spans="4:10" ht="12.75">
      <c r="D225" s="18"/>
      <c r="E225" s="18"/>
      <c r="F225" s="18"/>
      <c r="G225" s="18"/>
      <c r="H225" s="18"/>
      <c r="I225" s="18"/>
      <c r="J225" s="18"/>
    </row>
    <row r="226" spans="4:10" ht="12.75">
      <c r="D226" s="18"/>
      <c r="E226" s="18"/>
      <c r="F226" s="18"/>
      <c r="G226" s="18"/>
      <c r="H226" s="18"/>
      <c r="I226" s="18"/>
      <c r="J226" s="18"/>
    </row>
    <row r="227" spans="4:10" ht="12.75">
      <c r="D227" s="18"/>
      <c r="E227" s="18"/>
      <c r="F227" s="18"/>
      <c r="G227" s="18"/>
      <c r="H227" s="18"/>
      <c r="I227" s="18"/>
      <c r="J227" s="18"/>
    </row>
    <row r="228" spans="4:10" ht="12.75">
      <c r="D228" s="18"/>
      <c r="E228" s="18"/>
      <c r="F228" s="18"/>
      <c r="G228" s="18"/>
      <c r="H228" s="18"/>
      <c r="I228" s="18"/>
      <c r="J228" s="18"/>
    </row>
    <row r="229" spans="4:10" ht="12.75">
      <c r="D229" s="18"/>
      <c r="E229" s="18"/>
      <c r="F229" s="18"/>
      <c r="G229" s="18"/>
      <c r="H229" s="18"/>
      <c r="I229" s="18"/>
      <c r="J229" s="18"/>
    </row>
    <row r="230" spans="4:10" ht="12.75">
      <c r="D230" s="18"/>
      <c r="E230" s="18"/>
      <c r="F230" s="18"/>
      <c r="G230" s="18"/>
      <c r="H230" s="18"/>
      <c r="I230" s="18"/>
      <c r="J230" s="18"/>
    </row>
    <row r="231" spans="4:10" ht="12.75">
      <c r="D231" s="18"/>
      <c r="E231" s="18"/>
      <c r="F231" s="18"/>
      <c r="G231" s="18"/>
      <c r="H231" s="18"/>
      <c r="I231" s="18"/>
      <c r="J231" s="18"/>
    </row>
    <row r="232" spans="4:10" ht="12.75">
      <c r="D232" s="18"/>
      <c r="E232" s="18"/>
      <c r="F232" s="18"/>
      <c r="G232" s="18"/>
      <c r="H232" s="18"/>
      <c r="I232" s="18"/>
      <c r="J232" s="18"/>
    </row>
    <row r="233" spans="4:10" ht="12.75">
      <c r="D233" s="18"/>
      <c r="E233" s="18"/>
      <c r="F233" s="18"/>
      <c r="G233" s="18"/>
      <c r="H233" s="18"/>
      <c r="I233" s="18"/>
      <c r="J233" s="18"/>
    </row>
    <row r="234" spans="4:10" ht="12.75">
      <c r="D234" s="18"/>
      <c r="E234" s="18"/>
      <c r="F234" s="18"/>
      <c r="G234" s="18"/>
      <c r="H234" s="18"/>
      <c r="I234" s="18"/>
      <c r="J234" s="18"/>
    </row>
    <row r="235" spans="4:10" ht="12.75">
      <c r="D235" s="18"/>
      <c r="E235" s="18"/>
      <c r="F235" s="18"/>
      <c r="G235" s="18"/>
      <c r="H235" s="18"/>
      <c r="I235" s="18"/>
      <c r="J235" s="18"/>
    </row>
    <row r="236" spans="4:10" ht="12.75">
      <c r="D236" s="18"/>
      <c r="E236" s="18"/>
      <c r="F236" s="18"/>
      <c r="G236" s="18"/>
      <c r="H236" s="18"/>
      <c r="I236" s="18"/>
      <c r="J236" s="18"/>
    </row>
    <row r="237" spans="4:10" ht="12.75">
      <c r="D237" s="18"/>
      <c r="E237" s="18"/>
      <c r="F237" s="18"/>
      <c r="G237" s="18"/>
      <c r="H237" s="18"/>
      <c r="I237" s="18"/>
      <c r="J237" s="18"/>
    </row>
    <row r="238" spans="4:10" ht="12.75">
      <c r="D238" s="18"/>
      <c r="E238" s="18"/>
      <c r="F238" s="18"/>
      <c r="G238" s="18"/>
      <c r="H238" s="18"/>
      <c r="I238" s="18"/>
      <c r="J238" s="18"/>
    </row>
    <row r="239" spans="4:10" ht="12.75">
      <c r="D239" s="18"/>
      <c r="E239" s="18"/>
      <c r="F239" s="18"/>
      <c r="G239" s="18"/>
      <c r="H239" s="18"/>
      <c r="I239" s="18"/>
      <c r="J239" s="18"/>
    </row>
    <row r="240" spans="4:10" ht="12.75">
      <c r="D240" s="18"/>
      <c r="E240" s="18"/>
      <c r="F240" s="18"/>
      <c r="G240" s="18"/>
      <c r="H240" s="18"/>
      <c r="I240" s="18"/>
      <c r="J240" s="18"/>
    </row>
    <row r="241" spans="4:10" ht="12.75">
      <c r="D241" s="18"/>
      <c r="E241" s="18"/>
      <c r="F241" s="18"/>
      <c r="G241" s="18"/>
      <c r="H241" s="18"/>
      <c r="I241" s="18"/>
      <c r="J241" s="18"/>
    </row>
    <row r="242" spans="4:10" ht="12.75">
      <c r="D242" s="18"/>
      <c r="E242" s="18"/>
      <c r="F242" s="18"/>
      <c r="G242" s="18"/>
      <c r="H242" s="18"/>
      <c r="I242" s="18"/>
      <c r="J242" s="18"/>
    </row>
    <row r="243" spans="4:10" ht="12.75">
      <c r="D243" s="18"/>
      <c r="E243" s="18"/>
      <c r="F243" s="18"/>
      <c r="G243" s="18"/>
      <c r="H243" s="18"/>
      <c r="I243" s="18"/>
      <c r="J243" s="18"/>
    </row>
    <row r="244" spans="4:10" ht="12.75">
      <c r="D244" s="18"/>
      <c r="E244" s="18"/>
      <c r="F244" s="18"/>
      <c r="G244" s="18"/>
      <c r="H244" s="18"/>
      <c r="I244" s="18"/>
      <c r="J244" s="18"/>
    </row>
    <row r="245" spans="4:10" ht="12.75">
      <c r="D245" s="18"/>
      <c r="E245" s="18"/>
      <c r="F245" s="18"/>
      <c r="G245" s="18"/>
      <c r="H245" s="18"/>
      <c r="I245" s="18"/>
      <c r="J245" s="18"/>
    </row>
    <row r="246" spans="4:10" ht="12.75">
      <c r="D246" s="18"/>
      <c r="E246" s="18"/>
      <c r="F246" s="18"/>
      <c r="G246" s="18"/>
      <c r="H246" s="18"/>
      <c r="I246" s="18"/>
      <c r="J246" s="18"/>
    </row>
    <row r="247" spans="4:10" ht="12.75">
      <c r="D247" s="18"/>
      <c r="E247" s="18"/>
      <c r="F247" s="18"/>
      <c r="G247" s="18"/>
      <c r="H247" s="18"/>
      <c r="I247" s="18"/>
      <c r="J247" s="18"/>
    </row>
    <row r="248" spans="4:10" ht="12.75">
      <c r="D248" s="18"/>
      <c r="E248" s="18"/>
      <c r="F248" s="18"/>
      <c r="G248" s="18"/>
      <c r="H248" s="18"/>
      <c r="I248" s="18"/>
      <c r="J248" s="18"/>
    </row>
    <row r="249" spans="4:10" ht="12.75">
      <c r="D249" s="18"/>
      <c r="E249" s="18"/>
      <c r="F249" s="18"/>
      <c r="G249" s="18"/>
      <c r="H249" s="18"/>
      <c r="I249" s="18"/>
      <c r="J249" s="18"/>
    </row>
    <row r="250" spans="4:10" ht="12.75">
      <c r="D250" s="18"/>
      <c r="E250" s="18"/>
      <c r="F250" s="18"/>
      <c r="G250" s="18"/>
      <c r="H250" s="18"/>
      <c r="I250" s="18"/>
      <c r="J250" s="18"/>
    </row>
    <row r="251" spans="4:10" ht="12.75">
      <c r="D251" s="18"/>
      <c r="E251" s="18"/>
      <c r="F251" s="18"/>
      <c r="G251" s="18"/>
      <c r="H251" s="18"/>
      <c r="I251" s="18"/>
      <c r="J251" s="18"/>
    </row>
    <row r="252" spans="4:10" ht="12.75">
      <c r="D252" s="18"/>
      <c r="E252" s="18"/>
      <c r="F252" s="18"/>
      <c r="G252" s="18"/>
      <c r="H252" s="18"/>
      <c r="I252" s="18"/>
      <c r="J252" s="18"/>
    </row>
    <row r="253" spans="4:10" ht="12.75">
      <c r="D253" s="18"/>
      <c r="E253" s="18"/>
      <c r="F253" s="18"/>
      <c r="G253" s="18"/>
      <c r="H253" s="18"/>
      <c r="I253" s="18"/>
      <c r="J253" s="18"/>
    </row>
    <row r="254" spans="4:10" ht="12.75">
      <c r="D254" s="18"/>
      <c r="E254" s="18"/>
      <c r="F254" s="18"/>
      <c r="G254" s="18"/>
      <c r="H254" s="18"/>
      <c r="I254" s="18"/>
      <c r="J254" s="18"/>
    </row>
    <row r="255" spans="4:10" ht="12.75">
      <c r="D255" s="18"/>
      <c r="E255" s="18"/>
      <c r="F255" s="18"/>
      <c r="G255" s="18"/>
      <c r="H255" s="18"/>
      <c r="I255" s="18"/>
      <c r="J255" s="18"/>
    </row>
    <row r="256" spans="4:10" ht="12.75">
      <c r="D256" s="18"/>
      <c r="E256" s="18"/>
      <c r="F256" s="18"/>
      <c r="G256" s="18"/>
      <c r="H256" s="18"/>
      <c r="I256" s="18"/>
      <c r="J256" s="18"/>
    </row>
  </sheetData>
  <mergeCells count="6">
    <mergeCell ref="C95:N95"/>
    <mergeCell ref="R95:W95"/>
    <mergeCell ref="A1:W1"/>
    <mergeCell ref="A2:W2"/>
    <mergeCell ref="A3:W3"/>
    <mergeCell ref="A4:W4"/>
  </mergeCells>
  <printOptions horizontalCentered="1"/>
  <pageMargins left="0.3937007874015748" right="0.3937007874015748" top="0.5905511811023623" bottom="0.5905511811023623" header="0.5118110236220472" footer="0.5118110236220472"/>
  <pageSetup horizontalDpi="300" verticalDpi="300" orientation="portrait"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Space Hellas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Tassoula Paparizou</dc:creator>
  <cp:keywords/>
  <dc:description/>
  <cp:lastModifiedBy>kpsar</cp:lastModifiedBy>
  <cp:lastPrinted>2004-02-26T10:44:17Z</cp:lastPrinted>
  <dcterms:created xsi:type="dcterms:W3CDTF">2004-02-25T09:32:23Z</dcterms:created>
  <dcterms:modified xsi:type="dcterms:W3CDTF">2004-10-21T11:27:30Z</dcterms:modified>
  <cp:category/>
  <cp:version/>
  <cp:contentType/>
  <cp:contentStatus/>
</cp:coreProperties>
</file>